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8 Temaområder\07 Indikatorrapporten\2019\Tabelldel nett\"/>
    </mc:Choice>
  </mc:AlternateContent>
  <xr:revisionPtr revIDLastSave="0" documentId="13_ncr:1_{2583C780-7FF5-4375-8EAD-756C9E3A4651}" xr6:coauthVersionLast="36" xr6:coauthVersionMax="36" xr10:uidLastSave="{00000000-0000-0000-0000-000000000000}"/>
  <bookViews>
    <workbookView xWindow="13005" yWindow="45" windowWidth="12120" windowHeight="4275" tabRatio="817" activeTab="10" xr2:uid="{00000000-000D-0000-FFFF-FFFF00000000}"/>
  </bookViews>
  <sheets>
    <sheet name="Innhold" sheetId="52" r:id="rId1"/>
    <sheet name="A.12.1" sheetId="46" r:id="rId2"/>
    <sheet name="A.12.2" sheetId="47" r:id="rId3"/>
    <sheet name="A.12.3" sheetId="45" r:id="rId4"/>
    <sheet name="A.12.4" sheetId="44" r:id="rId5"/>
    <sheet name="A.12.5" sheetId="48" r:id="rId6"/>
    <sheet name="A.12.6" sheetId="19" r:id="rId7"/>
    <sheet name="A.12.7" sheetId="20" r:id="rId8"/>
    <sheet name="A.12.8" sheetId="37" r:id="rId9"/>
    <sheet name="A.12.9" sheetId="39" r:id="rId10"/>
    <sheet name="A.12.10" sheetId="49" r:id="rId11"/>
    <sheet name="A.12.11" sheetId="41" r:id="rId12"/>
    <sheet name="A.12.12" sheetId="42" r:id="rId13"/>
    <sheet name="A.12.13" sheetId="50" r:id="rId14"/>
    <sheet name="A.12.14" sheetId="51" r:id="rId15"/>
    <sheet name="A.12.15" sheetId="53" r:id="rId16"/>
  </sheets>
  <definedNames>
    <definedName name="_xlnm.Print_Area" localSheetId="1">'A.12.1'!$A$1:$H$14</definedName>
    <definedName name="_xlnm.Print_Area" localSheetId="10">'A.12.10'!$A$1:$L$20</definedName>
    <definedName name="_xlnm.Print_Area" localSheetId="11">'A.12.11'!$A$1:$F$13</definedName>
    <definedName name="_xlnm.Print_Area" localSheetId="12">'A.12.12'!$A$1:$F$13</definedName>
    <definedName name="_xlnm.Print_Area" localSheetId="13">'A.12.13'!$A$1:$J$19</definedName>
    <definedName name="_xlnm.Print_Area" localSheetId="14">'A.12.14'!$A$1:$J$21</definedName>
    <definedName name="_xlnm.Print_Area" localSheetId="15">'A.12.15'!$A$1:$Q$21</definedName>
    <definedName name="_xlnm.Print_Area" localSheetId="2">'A.12.2'!$A$1:$H$16</definedName>
    <definedName name="_xlnm.Print_Area" localSheetId="3">'A.12.3'!$A$1:$I$17</definedName>
    <definedName name="_xlnm.Print_Area" localSheetId="4">'A.12.4'!$A$1:$K$17</definedName>
    <definedName name="_xlnm.Print_Area" localSheetId="5">'A.12.5'!$A$1:$M$16</definedName>
    <definedName name="_xlnm.Print_Area" localSheetId="6">'A.12.6'!$A$1:$M$18</definedName>
    <definedName name="_xlnm.Print_Area" localSheetId="7">'A.12.7'!$A$1:$O$19</definedName>
    <definedName name="_xlnm.Print_Area" localSheetId="8">'A.12.8'!$A$1:$K$22</definedName>
    <definedName name="_xlnm.Print_Area" localSheetId="9">'A.12.9'!$A$1:$H$21</definedName>
    <definedName name="_xlnm.Print_Area" localSheetId="0">Innhold!$A$1:$C$19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16" i="53" l="1"/>
  <c r="T16" i="53"/>
  <c r="U13" i="53"/>
  <c r="T13" i="53"/>
  <c r="U10" i="53"/>
  <c r="T10" i="53"/>
  <c r="U17" i="53" l="1"/>
  <c r="U19" i="53" s="1"/>
  <c r="T17" i="53"/>
  <c r="T19" i="53" s="1"/>
  <c r="C19" i="51" l="1"/>
  <c r="D19" i="51"/>
  <c r="E19" i="51"/>
  <c r="H19" i="51"/>
  <c r="D17" i="50"/>
  <c r="C17" i="50"/>
  <c r="E17" i="50"/>
  <c r="H17" i="50"/>
  <c r="B19" i="51" l="1"/>
  <c r="B17" i="50"/>
  <c r="C11" i="48" l="1"/>
  <c r="C8" i="48"/>
  <c r="C9" i="48"/>
  <c r="C10" i="48"/>
  <c r="E8" i="48"/>
  <c r="E9" i="48"/>
  <c r="E10" i="48"/>
  <c r="E11" i="48"/>
  <c r="F8" i="48"/>
  <c r="D18" i="51" l="1"/>
  <c r="C18" i="51"/>
  <c r="H18" i="51"/>
  <c r="D17" i="51"/>
  <c r="H13" i="51"/>
  <c r="H14" i="51"/>
  <c r="H15" i="51"/>
  <c r="H16" i="51"/>
  <c r="H17" i="51"/>
  <c r="H11" i="51"/>
  <c r="E11" i="51"/>
  <c r="E12" i="51"/>
  <c r="E13" i="51"/>
  <c r="E15" i="51"/>
  <c r="E16" i="51"/>
  <c r="D11" i="51"/>
  <c r="D12" i="51"/>
  <c r="D13" i="51"/>
  <c r="D14" i="51"/>
  <c r="D15" i="51"/>
  <c r="D16" i="51"/>
  <c r="C10" i="51"/>
  <c r="C11" i="51"/>
  <c r="B11" i="51" s="1"/>
  <c r="C12" i="51"/>
  <c r="C13" i="51"/>
  <c r="C14" i="51"/>
  <c r="B14" i="51" s="1"/>
  <c r="C15" i="51"/>
  <c r="B15" i="51" s="1"/>
  <c r="C16" i="51"/>
  <c r="C17" i="51"/>
  <c r="H16" i="50"/>
  <c r="C16" i="50"/>
  <c r="B9" i="50"/>
  <c r="B13" i="50"/>
  <c r="C8" i="50"/>
  <c r="B8" i="50" s="1"/>
  <c r="C9" i="50"/>
  <c r="C10" i="50"/>
  <c r="C11" i="50"/>
  <c r="B11" i="50" s="1"/>
  <c r="C12" i="50"/>
  <c r="B12" i="50" s="1"/>
  <c r="C13" i="50"/>
  <c r="C14" i="50"/>
  <c r="B14" i="50" s="1"/>
  <c r="C15" i="50"/>
  <c r="B15" i="50" s="1"/>
  <c r="D8" i="50"/>
  <c r="D9" i="50"/>
  <c r="D11" i="50"/>
  <c r="D12" i="50"/>
  <c r="D13" i="50"/>
  <c r="D14" i="50"/>
  <c r="D15" i="50"/>
  <c r="D16" i="50"/>
  <c r="H8" i="50"/>
  <c r="H9" i="50"/>
  <c r="H11" i="50"/>
  <c r="H12" i="50"/>
  <c r="H13" i="50"/>
  <c r="H14" i="50"/>
  <c r="H15" i="50"/>
  <c r="E15" i="50"/>
  <c r="E9" i="50"/>
  <c r="E11" i="50"/>
  <c r="E12" i="50"/>
  <c r="E13" i="50"/>
  <c r="E14" i="50"/>
  <c r="E16" i="50"/>
  <c r="B16" i="51" l="1"/>
  <c r="B18" i="51"/>
  <c r="E18" i="51"/>
  <c r="E17" i="51"/>
  <c r="B17" i="51"/>
  <c r="B13" i="51"/>
  <c r="B12" i="51"/>
  <c r="B16" i="50"/>
  <c r="R10" i="53" l="1"/>
  <c r="S10" i="53"/>
  <c r="R13" i="53"/>
  <c r="S13" i="53"/>
  <c r="R16" i="53"/>
  <c r="S16" i="53"/>
  <c r="S17" i="53" l="1"/>
  <c r="S19" i="53" s="1"/>
  <c r="R17" i="53"/>
  <c r="R19" i="53" s="1"/>
  <c r="G11" i="37" l="1"/>
  <c r="F10" i="39" l="1"/>
  <c r="H10" i="47" l="1"/>
  <c r="H11" i="47"/>
  <c r="H12" i="47"/>
  <c r="D13" i="44" l="1"/>
  <c r="Q16" i="53" l="1"/>
  <c r="P16" i="53"/>
  <c r="Q13" i="53"/>
  <c r="P13" i="53"/>
  <c r="Q10" i="53"/>
  <c r="P10" i="53"/>
  <c r="E14" i="51"/>
  <c r="P17" i="53" l="1"/>
  <c r="P19" i="53" s="1"/>
  <c r="Q17" i="53"/>
  <c r="Q19" i="53" s="1"/>
  <c r="C9" i="41" l="1"/>
  <c r="M7" i="53" l="1"/>
  <c r="L7" i="53"/>
  <c r="M16" i="53" l="1"/>
  <c r="L16" i="53"/>
  <c r="M13" i="53"/>
  <c r="L13" i="53"/>
  <c r="M10" i="53"/>
  <c r="L10" i="53"/>
  <c r="M17" i="53" l="1"/>
  <c r="M19" i="53" s="1"/>
  <c r="L17" i="53"/>
  <c r="L19" i="53" s="1"/>
  <c r="G8" i="48" l="1"/>
  <c r="H8" i="48"/>
  <c r="I8" i="48"/>
  <c r="J8" i="48"/>
  <c r="F9" i="48"/>
  <c r="G9" i="48"/>
  <c r="H9" i="48"/>
  <c r="I9" i="48"/>
  <c r="J9" i="48"/>
  <c r="F10" i="48"/>
  <c r="G10" i="48"/>
  <c r="H10" i="48"/>
  <c r="I10" i="48"/>
  <c r="J10" i="48"/>
  <c r="F11" i="48"/>
  <c r="G11" i="48"/>
  <c r="H11" i="48"/>
  <c r="I11" i="48"/>
  <c r="J11" i="48"/>
  <c r="D9" i="48" l="1"/>
  <c r="D11" i="48"/>
  <c r="D10" i="48"/>
  <c r="D8" i="48"/>
  <c r="C18" i="52"/>
  <c r="C17" i="52"/>
  <c r="C16" i="52"/>
  <c r="C15" i="52"/>
  <c r="C14" i="52"/>
  <c r="C13" i="52"/>
  <c r="C12" i="52"/>
  <c r="C11" i="52"/>
  <c r="C10" i="52"/>
  <c r="C9" i="52"/>
  <c r="C8" i="52"/>
  <c r="C7" i="52"/>
  <c r="C6" i="52"/>
  <c r="C5" i="52"/>
  <c r="C4" i="52"/>
  <c r="D12" i="48" l="1"/>
  <c r="B8" i="42"/>
  <c r="H13" i="44" l="1"/>
  <c r="H14" i="37" l="1"/>
  <c r="I14" i="37"/>
  <c r="I17" i="37"/>
  <c r="I16" i="37"/>
  <c r="H17" i="37"/>
  <c r="H16" i="37"/>
  <c r="I9" i="37"/>
  <c r="I18" i="37" l="1"/>
  <c r="D9" i="19"/>
  <c r="F13" i="20"/>
  <c r="D12" i="19"/>
  <c r="D11" i="19"/>
  <c r="D10" i="19"/>
  <c r="D13" i="19" l="1"/>
  <c r="H14" i="45" l="1"/>
  <c r="G14" i="45"/>
  <c r="F10" i="44"/>
  <c r="F11" i="44"/>
  <c r="F12" i="44"/>
  <c r="F9" i="44"/>
  <c r="F11" i="45"/>
  <c r="F12" i="45"/>
  <c r="F13" i="45"/>
  <c r="F10" i="45"/>
  <c r="F10" i="47"/>
  <c r="F11" i="47"/>
  <c r="F12" i="47"/>
  <c r="F9" i="47"/>
  <c r="F14" i="45" l="1"/>
  <c r="I10" i="53" l="1"/>
  <c r="H16" i="53"/>
  <c r="H10" i="53"/>
  <c r="F16" i="49"/>
  <c r="E16" i="49"/>
  <c r="D16" i="49"/>
  <c r="C16" i="49"/>
  <c r="D13" i="49"/>
  <c r="E13" i="49"/>
  <c r="F13" i="49"/>
  <c r="C13" i="49"/>
  <c r="D16" i="39"/>
  <c r="E16" i="39"/>
  <c r="F16" i="39"/>
  <c r="C16" i="39"/>
  <c r="D13" i="39"/>
  <c r="E13" i="39"/>
  <c r="F13" i="39"/>
  <c r="C13" i="39"/>
  <c r="I13" i="53" l="1"/>
  <c r="I16" i="53"/>
  <c r="H13" i="53"/>
  <c r="H17" i="53" s="1"/>
  <c r="G13" i="44"/>
  <c r="F10" i="46" s="1"/>
  <c r="H19" i="53" l="1"/>
  <c r="I17" i="53"/>
  <c r="I19" i="53" s="1"/>
  <c r="D18" i="53" l="1"/>
  <c r="G10" i="50" l="1"/>
  <c r="D10" i="50" l="1"/>
  <c r="B10" i="50" s="1"/>
  <c r="E10" i="50"/>
  <c r="B18" i="52"/>
  <c r="H13" i="37"/>
  <c r="I11" i="37"/>
  <c r="H11" i="37"/>
  <c r="I10" i="37"/>
  <c r="H10" i="37"/>
  <c r="I13" i="37"/>
  <c r="I15" i="37" s="1"/>
  <c r="H9" i="37"/>
  <c r="E16" i="53"/>
  <c r="D16" i="53"/>
  <c r="C16" i="53"/>
  <c r="B16" i="53"/>
  <c r="E13" i="53"/>
  <c r="D13" i="53"/>
  <c r="C13" i="53"/>
  <c r="B13" i="53"/>
  <c r="E10" i="53"/>
  <c r="E17" i="53" s="1"/>
  <c r="E19" i="53" s="1"/>
  <c r="D10" i="53"/>
  <c r="C10" i="53"/>
  <c r="C17" i="53" s="1"/>
  <c r="C19" i="53" s="1"/>
  <c r="B10" i="53"/>
  <c r="I12" i="37" l="1"/>
  <c r="I19" i="37" s="1"/>
  <c r="F10" i="53"/>
  <c r="B17" i="53"/>
  <c r="B19" i="53" s="1"/>
  <c r="G13" i="53"/>
  <c r="D17" i="53"/>
  <c r="D19" i="53" s="1"/>
  <c r="G16" i="53"/>
  <c r="G10" i="53"/>
  <c r="F16" i="53"/>
  <c r="F13" i="53"/>
  <c r="J12" i="48"/>
  <c r="J13" i="20"/>
  <c r="H13" i="20"/>
  <c r="E13" i="20"/>
  <c r="J13" i="19"/>
  <c r="H13" i="19"/>
  <c r="F13" i="19"/>
  <c r="E13" i="19"/>
  <c r="J17" i="37"/>
  <c r="J16" i="37"/>
  <c r="J14" i="37"/>
  <c r="J13" i="37"/>
  <c r="J11" i="37"/>
  <c r="J10" i="37"/>
  <c r="J9" i="37"/>
  <c r="G17" i="37"/>
  <c r="G16" i="37"/>
  <c r="G14" i="37"/>
  <c r="G13" i="37"/>
  <c r="G10" i="37"/>
  <c r="G9" i="37"/>
  <c r="D17" i="37"/>
  <c r="D16" i="37"/>
  <c r="D14" i="37"/>
  <c r="D13" i="37"/>
  <c r="D11" i="37"/>
  <c r="D10" i="37"/>
  <c r="D9" i="37"/>
  <c r="H18" i="37"/>
  <c r="F18" i="37"/>
  <c r="E18" i="37"/>
  <c r="C18" i="37"/>
  <c r="B18" i="37"/>
  <c r="B15" i="37"/>
  <c r="C15" i="37"/>
  <c r="E15" i="37"/>
  <c r="F15" i="37"/>
  <c r="H15" i="37"/>
  <c r="H12" i="37"/>
  <c r="F12" i="37"/>
  <c r="E12" i="37"/>
  <c r="C12" i="37"/>
  <c r="B12" i="37"/>
  <c r="B15" i="39"/>
  <c r="B14" i="39"/>
  <c r="B12" i="39"/>
  <c r="B11" i="39"/>
  <c r="E10" i="39"/>
  <c r="E17" i="39" s="1"/>
  <c r="D10" i="39"/>
  <c r="B9" i="39"/>
  <c r="B8" i="39"/>
  <c r="B15" i="49"/>
  <c r="H19" i="37" l="1"/>
  <c r="D15" i="37"/>
  <c r="J12" i="37"/>
  <c r="G15" i="37"/>
  <c r="J18" i="37"/>
  <c r="J15" i="37"/>
  <c r="H13" i="47"/>
  <c r="H11" i="46" s="1"/>
  <c r="F17" i="39"/>
  <c r="D17" i="39"/>
  <c r="B16" i="39"/>
  <c r="B13" i="39"/>
  <c r="G18" i="37"/>
  <c r="F19" i="37"/>
  <c r="G12" i="37"/>
  <c r="D18" i="37"/>
  <c r="D12" i="37"/>
  <c r="G17" i="53"/>
  <c r="G19" i="53" s="1"/>
  <c r="F17" i="53"/>
  <c r="F19" i="53" s="1"/>
  <c r="H12" i="48"/>
  <c r="E12" i="48"/>
  <c r="G13" i="47"/>
  <c r="F13" i="44"/>
  <c r="F12" i="48"/>
  <c r="C19" i="37"/>
  <c r="E19" i="37"/>
  <c r="B19" i="37"/>
  <c r="F9" i="46" l="1"/>
  <c r="G11" i="46"/>
  <c r="F11" i="46" s="1"/>
  <c r="F13" i="47"/>
  <c r="J19" i="37"/>
  <c r="G19" i="37"/>
  <c r="D19" i="37"/>
  <c r="H12" i="51" l="1"/>
  <c r="F10" i="49" l="1"/>
  <c r="E10" i="49"/>
  <c r="D10" i="49"/>
  <c r="C10" i="49"/>
  <c r="B9" i="49"/>
  <c r="B17" i="52" l="1"/>
  <c r="B16" i="52"/>
  <c r="B15" i="52"/>
  <c r="B14" i="52"/>
  <c r="B13" i="52"/>
  <c r="B12" i="52"/>
  <c r="B11" i="52"/>
  <c r="B10" i="52"/>
  <c r="B9" i="52"/>
  <c r="B8" i="52"/>
  <c r="B7" i="52"/>
  <c r="B6" i="52"/>
  <c r="B5" i="52"/>
  <c r="B4" i="52"/>
  <c r="C9" i="51"/>
  <c r="H7" i="50"/>
  <c r="E8" i="50"/>
  <c r="E7" i="50"/>
  <c r="D7" i="50"/>
  <c r="C7" i="50"/>
  <c r="B7" i="50" s="1"/>
  <c r="B9" i="42"/>
  <c r="F10" i="42"/>
  <c r="E10" i="42"/>
  <c r="D10" i="42"/>
  <c r="C10" i="42"/>
  <c r="F9" i="41"/>
  <c r="D9" i="41"/>
  <c r="B8" i="41"/>
  <c r="B14" i="49"/>
  <c r="B12" i="49"/>
  <c r="B11" i="49"/>
  <c r="B8" i="49"/>
  <c r="B7" i="49"/>
  <c r="B13" i="49" l="1"/>
  <c r="B16" i="49"/>
  <c r="B10" i="42"/>
  <c r="E17" i="49"/>
  <c r="C17" i="49"/>
  <c r="D17" i="49"/>
  <c r="F17" i="49"/>
  <c r="B10" i="49"/>
  <c r="B17" i="49" l="1"/>
  <c r="I12" i="48" l="1"/>
  <c r="I13" i="19" l="1"/>
  <c r="G13" i="19"/>
  <c r="I13" i="20" l="1"/>
  <c r="G12" i="48" l="1"/>
  <c r="G13" i="20" l="1"/>
  <c r="D12" i="20"/>
  <c r="D10" i="20"/>
  <c r="D11" i="20"/>
  <c r="D9" i="20"/>
  <c r="D13" i="20" l="1"/>
  <c r="D13" i="47" l="1"/>
  <c r="D14" i="45"/>
  <c r="D11" i="46" s="1"/>
  <c r="B7" i="39" l="1"/>
  <c r="C10" i="39"/>
  <c r="C17" i="39" s="1"/>
  <c r="B10" i="39" l="1"/>
  <c r="B17" i="39" s="1"/>
  <c r="H10" i="50"/>
  <c r="E10" i="51"/>
  <c r="E9" i="51"/>
  <c r="H9" i="51"/>
  <c r="D9" i="51"/>
  <c r="B9" i="51"/>
  <c r="H10" i="51"/>
  <c r="D10" i="51"/>
  <c r="B10" i="51" s="1"/>
  <c r="C9" i="46" l="1"/>
  <c r="B9" i="46" s="1"/>
  <c r="C10" i="46"/>
  <c r="B10" i="46" s="1"/>
  <c r="E11" i="46"/>
  <c r="C11" i="46" s="1"/>
  <c r="C9" i="47"/>
  <c r="B9" i="47" s="1"/>
  <c r="C10" i="47"/>
  <c r="B11" i="46" l="1"/>
  <c r="B10" i="47"/>
  <c r="C11" i="47"/>
  <c r="B11" i="47" s="1"/>
  <c r="E13" i="47"/>
  <c r="C12" i="47"/>
  <c r="C13" i="47" l="1"/>
  <c r="B12" i="47"/>
  <c r="B13" i="47" s="1"/>
  <c r="C10" i="45"/>
  <c r="B10" i="45" s="1"/>
  <c r="C11" i="45"/>
  <c r="B11" i="45" s="1"/>
  <c r="C12" i="45"/>
  <c r="B12" i="45" l="1"/>
  <c r="E14" i="45"/>
  <c r="C13" i="45"/>
  <c r="C14" i="45" s="1"/>
  <c r="B13" i="45" l="1"/>
  <c r="B14" i="45" s="1"/>
  <c r="C9" i="44"/>
  <c r="B9" i="44" l="1"/>
  <c r="C10" i="44"/>
  <c r="B10" i="44" s="1"/>
  <c r="C11" i="44"/>
  <c r="B11" i="44" s="1"/>
  <c r="E13" i="44"/>
  <c r="C12" i="44"/>
  <c r="C13" i="44" l="1"/>
  <c r="B12" i="44"/>
  <c r="B13" i="44" s="1"/>
  <c r="B9" i="48" l="1"/>
  <c r="L9" i="48" s="1"/>
  <c r="M9" i="48" l="1"/>
  <c r="K9" i="48" s="1"/>
  <c r="B10" i="48"/>
  <c r="L10" i="48" s="1"/>
  <c r="M10" i="48" l="1"/>
  <c r="K10" i="48" s="1"/>
  <c r="B11" i="48"/>
  <c r="M11" i="48" s="1"/>
  <c r="C12" i="48"/>
  <c r="L11" i="48" l="1"/>
  <c r="K11" i="48" s="1"/>
  <c r="B9" i="19"/>
  <c r="L9" i="19" s="1"/>
  <c r="M9" i="19" l="1"/>
  <c r="K9" i="19" s="1"/>
  <c r="B10" i="19"/>
  <c r="M10" i="19" s="1"/>
  <c r="L10" i="19" l="1"/>
  <c r="K10" i="19" s="1"/>
  <c r="B11" i="19"/>
  <c r="L11" i="19" s="1"/>
  <c r="M11" i="19" l="1"/>
  <c r="K11" i="19" s="1"/>
  <c r="C13" i="19"/>
  <c r="B12" i="19"/>
  <c r="L12" i="19" s="1"/>
  <c r="B13" i="19" l="1"/>
  <c r="M13" i="19" s="1"/>
  <c r="M12" i="19"/>
  <c r="K12" i="19" s="1"/>
  <c r="L13" i="19" l="1"/>
  <c r="K13" i="19" s="1"/>
  <c r="B9" i="20"/>
  <c r="L9" i="20" l="1"/>
  <c r="M9" i="20"/>
  <c r="K9" i="20" l="1"/>
  <c r="B10" i="20"/>
  <c r="L10" i="20" s="1"/>
  <c r="M10" i="20" l="1"/>
  <c r="K10" i="20" s="1"/>
  <c r="B11" i="20"/>
  <c r="L11" i="20" s="1"/>
  <c r="M11" i="20" l="1"/>
  <c r="K11" i="20" s="1"/>
  <c r="B12" i="20"/>
  <c r="M12" i="20" s="1"/>
  <c r="C13" i="20"/>
  <c r="B13" i="20" l="1"/>
  <c r="M13" i="20" s="1"/>
  <c r="L12" i="20"/>
  <c r="K12" i="20" s="1"/>
  <c r="L13" i="20" l="1"/>
  <c r="K13" i="20" s="1"/>
  <c r="B8" i="48"/>
  <c r="L8" i="48" l="1"/>
  <c r="B12" i="48"/>
  <c r="L12" i="48" s="1"/>
  <c r="M8" i="48"/>
  <c r="K8" i="48" l="1"/>
  <c r="M12" i="48"/>
  <c r="K12" i="48" s="1"/>
  <c r="E9" i="41" l="1"/>
  <c r="B7" i="41"/>
  <c r="B9" i="41" s="1"/>
</calcChain>
</file>

<file path=xl/sharedStrings.xml><?xml version="1.0" encoding="utf-8"?>
<sst xmlns="http://schemas.openxmlformats.org/spreadsheetml/2006/main" count="434" uniqueCount="156">
  <si>
    <t>Driftsutgifter</t>
  </si>
  <si>
    <t>Kapitalutgifter</t>
  </si>
  <si>
    <t>Totalt</t>
  </si>
  <si>
    <t>Annen finansiering</t>
  </si>
  <si>
    <t>Prosent</t>
  </si>
  <si>
    <t xml:space="preserve">   Offentlige kilder</t>
  </si>
  <si>
    <t>Sum annet personale</t>
  </si>
  <si>
    <t>Stipendiat</t>
  </si>
  <si>
    <t>Vit.ass.</t>
  </si>
  <si>
    <t>Sum rekrutteringspersonale</t>
  </si>
  <si>
    <t>Stilling</t>
  </si>
  <si>
    <t>Kvinner</t>
  </si>
  <si>
    <t>Antall</t>
  </si>
  <si>
    <t>Post.doc.</t>
  </si>
  <si>
    <t>Utlandet</t>
  </si>
  <si>
    <t>utgifter</t>
  </si>
  <si>
    <t xml:space="preserve">Andre </t>
  </si>
  <si>
    <t xml:space="preserve">Vitenskapelig </t>
  </si>
  <si>
    <t>utstyr</t>
  </si>
  <si>
    <t>livet</t>
  </si>
  <si>
    <t>råd</t>
  </si>
  <si>
    <t>Forsknings-</t>
  </si>
  <si>
    <t>kilder</t>
  </si>
  <si>
    <t>Andre</t>
  </si>
  <si>
    <t>EU-kom.</t>
  </si>
  <si>
    <t>Herav:</t>
  </si>
  <si>
    <t>Annen</t>
  </si>
  <si>
    <t>Forskere</t>
  </si>
  <si>
    <t xml:space="preserve">Bygg og </t>
  </si>
  <si>
    <t>anlegg</t>
  </si>
  <si>
    <t>Nærings-</t>
  </si>
  <si>
    <t>Helseregion</t>
  </si>
  <si>
    <t>Sum Helse Sør-Øst</t>
  </si>
  <si>
    <t>Sum Helse Vest</t>
  </si>
  <si>
    <t>Sum Helse Nord</t>
  </si>
  <si>
    <t>Sum Helse Midt-Norge</t>
  </si>
  <si>
    <t xml:space="preserve">Totalt </t>
  </si>
  <si>
    <t>Helse</t>
  </si>
  <si>
    <t>Sør-Øst</t>
  </si>
  <si>
    <t>Midt-Norge</t>
  </si>
  <si>
    <t>Vest</t>
  </si>
  <si>
    <t>Nord</t>
  </si>
  <si>
    <t>Lønn og</t>
  </si>
  <si>
    <t>sosiale</t>
  </si>
  <si>
    <t>drifts-</t>
  </si>
  <si>
    <t>finan-</t>
  </si>
  <si>
    <t>siering</t>
  </si>
  <si>
    <t>Type helseforetak</t>
  </si>
  <si>
    <t>Basis-</t>
  </si>
  <si>
    <t>Avd.overlege/overlege</t>
  </si>
  <si>
    <t>Ass.lege</t>
  </si>
  <si>
    <t>og teknisk administrativt personale.</t>
  </si>
  <si>
    <t xml:space="preserve">FoU-årsverk utført av leger og øvrig forskerpersonale i helseforetak etter helseregion </t>
  </si>
  <si>
    <t>Dep. m.v.</t>
  </si>
  <si>
    <r>
      <t>bevilgning</t>
    </r>
    <r>
      <rPr>
        <vertAlign val="superscript"/>
        <sz val="11"/>
        <rFont val="Arial"/>
        <family val="2"/>
      </rPr>
      <t>2</t>
    </r>
  </si>
  <si>
    <t>Tabell A.12.1</t>
  </si>
  <si>
    <t>Tabell A.12.2</t>
  </si>
  <si>
    <t>Tabell A.12.3</t>
  </si>
  <si>
    <t>Tabell A.12.4</t>
  </si>
  <si>
    <t>Tabell A.12.5</t>
  </si>
  <si>
    <t>Tabell A.12.6</t>
  </si>
  <si>
    <t>Tabell A.12.7</t>
  </si>
  <si>
    <t>Tabell A.12.8</t>
  </si>
  <si>
    <t>Tabell A.12.9</t>
  </si>
  <si>
    <t>Tabell A.12.10</t>
  </si>
  <si>
    <t>Tabell A.12.11</t>
  </si>
  <si>
    <t>Alle helseforetak</t>
  </si>
  <si>
    <t>%</t>
  </si>
  <si>
    <t>Psykologer/spesialpsykologer</t>
  </si>
  <si>
    <t>Tabell A.12.13</t>
  </si>
  <si>
    <t>Helseforetak totalt</t>
  </si>
  <si>
    <t>Kapital</t>
  </si>
  <si>
    <t>År</t>
  </si>
  <si>
    <t>Forskere/</t>
  </si>
  <si>
    <t>Teknisk/</t>
  </si>
  <si>
    <t>faglig</t>
  </si>
  <si>
    <t>adm.</t>
  </si>
  <si>
    <t>personale</t>
  </si>
  <si>
    <t>Tabell A.12.14</t>
  </si>
  <si>
    <t>Tabell A.12.12</t>
  </si>
  <si>
    <t>Nummer</t>
  </si>
  <si>
    <t>Navn</t>
  </si>
  <si>
    <t>Merknad</t>
  </si>
  <si>
    <t>A.12.1</t>
  </si>
  <si>
    <t>A.12.2</t>
  </si>
  <si>
    <t>A.12.3</t>
  </si>
  <si>
    <t>A.12.4</t>
  </si>
  <si>
    <t>A.12.5</t>
  </si>
  <si>
    <t>A.12.6</t>
  </si>
  <si>
    <t>A.12.7</t>
  </si>
  <si>
    <t>A.12.8</t>
  </si>
  <si>
    <t>A.12.9</t>
  </si>
  <si>
    <t>A.12.10</t>
  </si>
  <si>
    <t>A.12.11</t>
  </si>
  <si>
    <t>A.12.12</t>
  </si>
  <si>
    <t>A.12.13</t>
  </si>
  <si>
    <t>A.12.14</t>
  </si>
  <si>
    <t>Totalt og kvinner.</t>
  </si>
  <si>
    <t>Kilde: NIFU/FoU-statistikk</t>
  </si>
  <si>
    <t>Kilde: NIFU/Forskerpersonalregisteret</t>
  </si>
  <si>
    <t>Sum leger/psykologer</t>
  </si>
  <si>
    <t>Helse Sør-Øst</t>
  </si>
  <si>
    <t>Helse Vest</t>
  </si>
  <si>
    <t>Helse Nord</t>
  </si>
  <si>
    <t>Helse Midt-Norge</t>
  </si>
  <si>
    <t>Tabell A.12.15</t>
  </si>
  <si>
    <t>A.12.15</t>
  </si>
  <si>
    <t>Støttepersonale</t>
  </si>
  <si>
    <t>Forskerpersonale</t>
  </si>
  <si>
    <t>Totalt FoU-personale</t>
  </si>
  <si>
    <t>Bygg og</t>
  </si>
  <si>
    <r>
      <rPr>
        <sz val="8"/>
        <rFont val="Cambria"/>
        <family val="1"/>
      </rPr>
      <t xml:space="preserve">¹ </t>
    </r>
    <r>
      <rPr>
        <sz val="8"/>
        <rFont val="Arial"/>
        <family val="2"/>
      </rPr>
      <t xml:space="preserve">Inklundert leger som deltok i FoU, personale i forskerstilling samt øvrig støttepersonale som deltok i FoU; laboratoriepersonale, sykepleiere </t>
    </r>
  </si>
  <si>
    <r>
      <rPr>
        <sz val="8"/>
        <rFont val="Cambria"/>
        <family val="1"/>
      </rPr>
      <t xml:space="preserve">² </t>
    </r>
    <r>
      <rPr>
        <sz val="8"/>
        <rFont val="Arial"/>
        <family val="2"/>
      </rPr>
      <t xml:space="preserve">Inkludert øremerket finansiering av FoU via regionale samarbeidsorgan eller regionale helseforetak. </t>
    </r>
  </si>
  <si>
    <r>
      <t>bevilgning</t>
    </r>
    <r>
      <rPr>
        <sz val="14"/>
        <rFont val="Calibri"/>
        <family val="2"/>
      </rPr>
      <t>²</t>
    </r>
  </si>
  <si>
    <r>
      <rPr>
        <sz val="11"/>
        <rFont val="Calibri"/>
        <family val="2"/>
      </rPr>
      <t>²</t>
    </r>
    <r>
      <rPr>
        <sz val="8"/>
        <rFont val="Arial"/>
        <family val="2"/>
      </rPr>
      <t xml:space="preserve"> Inkludert øremerket finansiering av FoU via regionale samarbeidsorgan eller regionale helseforetak. </t>
    </r>
  </si>
  <si>
    <r>
      <rPr>
        <vertAlign val="superscript"/>
        <sz val="11"/>
        <rFont val="Arial"/>
        <family val="2"/>
      </rPr>
      <t>1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</si>
  <si>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r>
      <rPr>
        <sz val="11"/>
        <rFont val="Arial"/>
        <family val="2"/>
      </rPr>
      <t>¹</t>
    </r>
    <r>
      <rPr>
        <sz val="8"/>
        <rFont val="Arial"/>
        <family val="2"/>
      </rPr>
      <t xml:space="preserve"> Helseforetakenes FoU-utgifter presenteres her etter kontantprinsippet i henhold til internasjonale retningslinjer for utarbeidelse av FoU-statistikk.</t>
    </r>
  </si>
  <si>
    <r>
      <rPr>
        <sz val="11"/>
        <rFont val="Calibri"/>
        <family val="2"/>
      </rPr>
      <t>¹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</si>
  <si>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r>
      <rPr>
        <sz val="11"/>
        <rFont val="Calibri"/>
        <family val="2"/>
      </rPr>
      <t>¹</t>
    </r>
    <r>
      <rPr>
        <sz val="6.4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</si>
  <si>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r>
      <rPr>
        <sz val="11"/>
        <rFont val="Calibri"/>
        <family val="2"/>
      </rPr>
      <t>¹</t>
    </r>
    <r>
      <rPr>
        <sz val="8.8000000000000007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</si>
  <si>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t>Øvrige helseforetak og private, ideelle sykehus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</si>
  <si>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Inkl. private, ideelle sykehus med driftsavtale med et regionalt helseforetak.</t>
    </r>
  </si>
  <si>
    <r>
      <t>bevilgning</t>
    </r>
    <r>
      <rPr>
        <vertAlign val="superscript"/>
        <sz val="11"/>
        <rFont val="Arial"/>
        <family val="2"/>
      </rPr>
      <t>3</t>
    </r>
  </si>
  <si>
    <r>
      <rPr>
        <vertAlign val="superscript"/>
        <sz val="8"/>
        <rFont val="Arial"/>
        <family val="2"/>
      </rPr>
      <t>3</t>
    </r>
    <r>
      <rPr>
        <sz val="6.4"/>
        <rFont val="Arial"/>
        <family val="2"/>
      </rPr>
      <t xml:space="preserve"> </t>
    </r>
    <r>
      <rPr>
        <sz val="8"/>
        <rFont val="Arial"/>
        <family val="2"/>
      </rPr>
      <t xml:space="preserve">Inkludert øremerket finansiering av FoU via regionale samarbeidsorgan eller regionale helseforetak. </t>
    </r>
  </si>
  <si>
    <t>Øvrige helseforetak
og private, ideelle sykehus</t>
  </si>
  <si>
    <r>
      <t xml:space="preserve">1 </t>
    </r>
    <r>
      <rPr>
        <sz val="8"/>
        <rFont val="Arial"/>
        <family val="2"/>
      </rPr>
      <t>Inkl. private, ideelle sykehus med driftsavtale med et regionalt helseforetak.</t>
    </r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</si>
  <si>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Inkl. private, ideelle sykehus med driftsavtale med et regionalt helseforetak.</t>
    </r>
  </si>
  <si>
    <t>Helseforetak med universitetssykehusfunksjon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</si>
  <si>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med universitetssykehusfunksjon etter helseregion </t>
    </r>
  </si>
  <si>
    <t>¹ FoU-utgifter ved helseforetak med universitetssykehusfunksjon presenteres her etter kontantprinsippet i henhold til internasjonale retningslinjer for utarbeidelse av FoU-statistikk.</t>
  </si>
  <si>
    <r>
      <rPr>
        <sz val="11"/>
        <rFont val="Cambria"/>
        <family val="1"/>
      </rPr>
      <t xml:space="preserve">¹ </t>
    </r>
    <r>
      <rPr>
        <sz val="8"/>
        <rFont val="Arial"/>
        <family val="2"/>
      </rPr>
      <t>FoU-utgifter ved helseforetak med universitetssykehusfunksjon presenteres her etter kontantprinsippet i henhold til internasjonale retningslinjer for utarbeidelse av FoU-statistikk.</t>
    </r>
  </si>
  <si>
    <t>Helseforetak med universitets-sykehusfunksjon</t>
  </si>
  <si>
    <t>Helseforetak med universitetssykehus-funksjon</t>
  </si>
  <si>
    <t>-</t>
  </si>
  <si>
    <t>bevilgning</t>
  </si>
  <si>
    <t>A.12 FoU-statistikk. Helseforetak 2017.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</si>
  <si>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3.2"/>
        <color indexed="12"/>
        <rFont val="Arial"/>
        <family val="2"/>
      </rPr>
      <t xml:space="preserve"> </t>
    </r>
    <r>
      <rPr>
        <b/>
        <sz val="12"/>
        <color indexed="12"/>
        <rFont val="Arial"/>
        <family val="2"/>
      </rPr>
      <t xml:space="preserve">i helseforetak etter type helseforetak og utgiftstype i 2017. Mill. kr. </t>
    </r>
  </si>
  <si>
    <t>Sist oppdatert 20.02.2019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</si>
  <si>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Calibri"/>
        <family val="2"/>
      </rPr>
      <t xml:space="preserve"> </t>
    </r>
    <r>
      <rPr>
        <b/>
        <sz val="12"/>
        <color indexed="12"/>
        <rFont val="Arial"/>
        <family val="2"/>
      </rPr>
      <t>i helseforetakene etter helseregion og utgiftstype i 2017. Mill. kr.</t>
    </r>
  </si>
  <si>
    <t>og utgiftstype i 2017. Mill. kr.</t>
  </si>
  <si>
    <r>
      <t>Totale FoU-utgifter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øvrige helseforetak og private, ideelle sykehus</t>
    </r>
    <r>
      <rPr>
        <b/>
        <vertAlign val="superscript"/>
        <sz val="12"/>
        <color indexed="12"/>
        <rFont val="Arial"/>
        <family val="2"/>
      </rPr>
      <t>2</t>
    </r>
    <r>
      <rPr>
        <b/>
        <sz val="12"/>
        <color indexed="12"/>
        <rFont val="Arial"/>
        <family val="2"/>
      </rPr>
      <t xml:space="preserve"> etter helseregion og utgiftstype i 2017. Mill. kr.</t>
    </r>
  </si>
  <si>
    <t>Forsknings-råd</t>
  </si>
  <si>
    <t>Herav: EU-kom.</t>
  </si>
  <si>
    <t>finan-siering</t>
  </si>
  <si>
    <r>
      <t>Totale FoU-utgifter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med universitetssykehusfunksjon etter helseregion og finansieringskilde i 2017. Mill. kr. </t>
    </r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</si>
  <si>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9.6"/>
        <color indexed="12"/>
        <rFont val="Arial"/>
        <family val="2"/>
      </rPr>
      <t xml:space="preserve"> </t>
    </r>
    <r>
      <rPr>
        <b/>
        <sz val="12"/>
        <color indexed="12"/>
        <rFont val="Arial"/>
        <family val="2"/>
      </rPr>
      <t>i øvrige helseforetak og private, ideelle helseforetak</t>
    </r>
    <r>
      <rPr>
        <b/>
        <sz val="12"/>
        <color indexed="12"/>
        <rFont val="Calibri"/>
        <family val="2"/>
      </rPr>
      <t>²</t>
    </r>
    <r>
      <rPr>
        <b/>
        <sz val="12"/>
        <color indexed="12"/>
        <rFont val="Arial"/>
        <family val="2"/>
      </rPr>
      <t xml:space="preserve"> etter helseregion og finansieringskilde i 2017. Mill. kr. </t>
    </r>
  </si>
  <si>
    <r>
      <t>Totale FoU-utgifter</t>
    </r>
    <r>
      <rPr>
        <b/>
        <sz val="12"/>
        <color indexed="12"/>
        <rFont val="Calibri"/>
        <family val="2"/>
      </rPr>
      <t xml:space="preserve">¹ </t>
    </r>
    <r>
      <rPr>
        <b/>
        <sz val="12"/>
        <color indexed="12"/>
        <rFont val="Arial"/>
        <family val="2"/>
      </rPr>
      <t xml:space="preserve">i helseforetakene etter helseregion og finansieringskilde i 2017. Mill. kr. </t>
    </r>
  </si>
  <si>
    <t xml:space="preserve">Forskerpersonale ved helseforetakene etter type helseforetak og stilling i 2017. </t>
  </si>
  <si>
    <t>Forskerpersonale i helseforetak med universitetssykehusfunksjon etter helseregion og stilling i 2017.</t>
  </si>
  <si>
    <r>
      <t>Forskerpersonale i øvrige helseforetak og private, ideelle sykehus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etter helseregion og stilling i 2017.</t>
    </r>
  </si>
  <si>
    <r>
      <t>Totale FoU-årsverk</t>
    </r>
    <r>
      <rPr>
        <b/>
        <sz val="12"/>
        <color indexed="12"/>
        <rFont val="Calibri"/>
        <family val="2"/>
      </rPr>
      <t xml:space="preserve">¹ </t>
    </r>
    <r>
      <rPr>
        <b/>
        <sz val="12"/>
        <color indexed="12"/>
        <rFont val="Arial"/>
        <family val="2"/>
      </rPr>
      <t>i helseforetak etter helseregion og type helseforetak i 2017.</t>
    </r>
  </si>
  <si>
    <t>og type helseforetak i 2017.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</si>
  <si>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etter type helseforetak og utgiftstype 2007–2017. Mill. kr. </t>
    </r>
  </si>
  <si>
    <t>FoU-årsverk i helseforetak etter type helseforetak og stillingsgruppe i 2007–2017.</t>
  </si>
  <si>
    <t>Sist oppdatert 21.02.2019</t>
  </si>
  <si>
    <r>
      <t>FoU-personale ved helseforetakene etter type helseforetak og stilling i 2008</t>
    </r>
    <r>
      <rPr>
        <b/>
        <sz val="12"/>
        <color indexed="12"/>
        <rFont val="Calibri"/>
        <family val="2"/>
      </rPr>
      <t>–</t>
    </r>
    <r>
      <rPr>
        <b/>
        <sz val="12"/>
        <color indexed="12"/>
        <rFont val="Arial"/>
        <family val="2"/>
      </rPr>
      <t xml:space="preserve">2017.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</si>
</sst>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#,##0.0"/>
    <numFmt numFmtId="166" formatCode="#,##0.0;\ \-#,##0.0;\-"/>
    <numFmt numFmtId="167" formatCode="#,##0;\ \-#,##0;\-"/>
    <numFmt numFmtId="168" formatCode="_ * #,##0_ ;_ * \-#,##0_ ;_ * &quot;-&quot;??_ ;_ @_ "/>
    <numFmt numFmtId="169" formatCode="#,##0.0_ ;\-#,##0.0\ "/>
    <numFmt numFmtId="170" formatCode="0.0"/>
    <numFmt numFmtId="171" formatCode="_ * #,##0.0_ ;_ * \-#,##0.0_ ;_ * &quot;-&quot;??_ ;_ @_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vertAlign val="superscript"/>
      <sz val="11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indexed="12"/>
      <name val="Arial"/>
      <family val="2"/>
    </font>
    <font>
      <b/>
      <sz val="12"/>
      <color indexed="12"/>
      <name val="Calibri"/>
      <family val="2"/>
    </font>
    <font>
      <sz val="8"/>
      <name val="Cambria"/>
      <family val="1"/>
    </font>
    <font>
      <b/>
      <sz val="14"/>
      <color indexed="12"/>
      <name val="Calibri"/>
      <family val="2"/>
    </font>
    <font>
      <b/>
      <sz val="9.6"/>
      <color indexed="12"/>
      <name val="Arial"/>
      <family val="2"/>
    </font>
    <font>
      <sz val="11"/>
      <name val="Calibri"/>
      <family val="2"/>
    </font>
    <font>
      <sz val="8.8000000000000007"/>
      <name val="Arial"/>
      <family val="2"/>
    </font>
    <font>
      <sz val="14"/>
      <name val="Calibri"/>
      <family val="2"/>
    </font>
    <font>
      <sz val="6.4"/>
      <name val="Arial"/>
      <family val="2"/>
    </font>
    <font>
      <sz val="11"/>
      <name val="Cambria"/>
      <family val="1"/>
    </font>
    <font>
      <b/>
      <sz val="13.2"/>
      <color indexed="12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vertAlign val="superscript"/>
      <sz val="12"/>
      <color indexed="12"/>
      <name val="Arial"/>
      <family val="2"/>
    </font>
    <font>
      <sz val="8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3" borderId="0"/>
    <xf numFmtId="0" fontId="5" fillId="0" borderId="0"/>
    <xf numFmtId="0" fontId="6" fillId="0" borderId="0">
      <alignment horizontal="left"/>
    </xf>
    <xf numFmtId="0" fontId="12" fillId="0" borderId="1">
      <alignment horizontal="right" vertical="center"/>
    </xf>
    <xf numFmtId="0" fontId="7" fillId="0" borderId="2">
      <alignment vertical="center"/>
    </xf>
    <xf numFmtId="1" fontId="11" fillId="0" borderId="2"/>
    <xf numFmtId="0" fontId="8" fillId="0" borderId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164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" fillId="0" borderId="0"/>
  </cellStyleXfs>
  <cellXfs count="348">
    <xf numFmtId="0" fontId="0" fillId="3" borderId="0" xfId="0"/>
    <xf numFmtId="0" fontId="11" fillId="3" borderId="0" xfId="0" applyFont="1"/>
    <xf numFmtId="0" fontId="7" fillId="3" borderId="0" xfId="0" applyFont="1" applyBorder="1"/>
    <xf numFmtId="0" fontId="7" fillId="3" borderId="0" xfId="0" applyFont="1"/>
    <xf numFmtId="0" fontId="11" fillId="3" borderId="0" xfId="0" applyFont="1" applyBorder="1"/>
    <xf numFmtId="165" fontId="0" fillId="3" borderId="0" xfId="0" applyNumberFormat="1"/>
    <xf numFmtId="0" fontId="7" fillId="3" borderId="0" xfId="0" applyFont="1" applyBorder="1" applyAlignment="1">
      <alignment horizontal="center"/>
    </xf>
    <xf numFmtId="0" fontId="11" fillId="2" borderId="0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/>
    <xf numFmtId="1" fontId="0" fillId="2" borderId="0" xfId="0" applyNumberFormat="1" applyFill="1" applyBorder="1"/>
    <xf numFmtId="0" fontId="8" fillId="2" borderId="0" xfId="6" applyFill="1"/>
    <xf numFmtId="0" fontId="13" fillId="2" borderId="0" xfId="0" applyFont="1" applyFill="1" applyBorder="1"/>
    <xf numFmtId="165" fontId="0" fillId="2" borderId="0" xfId="0" applyNumberFormat="1" applyFill="1"/>
    <xf numFmtId="165" fontId="0" fillId="2" borderId="0" xfId="0" applyNumberFormat="1" applyFill="1" applyBorder="1"/>
    <xf numFmtId="3" fontId="0" fillId="2" borderId="0" xfId="0" applyNumberFormat="1" applyFill="1"/>
    <xf numFmtId="0" fontId="7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/>
    <xf numFmtId="0" fontId="12" fillId="0" borderId="3" xfId="3" applyFont="1" applyBorder="1" applyAlignment="1">
      <alignment vertical="top" wrapText="1"/>
    </xf>
    <xf numFmtId="0" fontId="12" fillId="2" borderId="3" xfId="3" applyFont="1" applyFill="1" applyBorder="1" applyAlignment="1">
      <alignment horizontal="right" vertical="top" wrapText="1"/>
    </xf>
    <xf numFmtId="0" fontId="12" fillId="2" borderId="4" xfId="3" applyFill="1" applyBorder="1" applyAlignment="1">
      <alignment horizontal="right" vertical="top" wrapText="1"/>
    </xf>
    <xf numFmtId="0" fontId="12" fillId="2" borderId="3" xfId="3" applyFont="1" applyFill="1" applyBorder="1" applyAlignment="1">
      <alignment vertical="top" wrapText="1"/>
    </xf>
    <xf numFmtId="0" fontId="12" fillId="2" borderId="4" xfId="3" applyFont="1" applyFill="1" applyBorder="1" applyAlignment="1">
      <alignment horizontal="right" vertical="top" wrapText="1"/>
    </xf>
    <xf numFmtId="0" fontId="12" fillId="2" borderId="5" xfId="3" applyFill="1" applyBorder="1" applyAlignment="1">
      <alignment horizontal="right" vertical="top" wrapText="1"/>
    </xf>
    <xf numFmtId="0" fontId="12" fillId="2" borderId="5" xfId="3" applyFont="1" applyFill="1" applyBorder="1" applyAlignment="1">
      <alignment horizontal="right" vertical="top" wrapText="1"/>
    </xf>
    <xf numFmtId="0" fontId="12" fillId="2" borderId="3" xfId="3" applyFont="1" applyFill="1" applyBorder="1" applyAlignment="1">
      <alignment horizontal="right" vertical="center" wrapText="1"/>
    </xf>
    <xf numFmtId="0" fontId="12" fillId="2" borderId="4" xfId="3" applyFill="1" applyBorder="1" applyAlignment="1">
      <alignment horizontal="right" vertical="center" wrapText="1"/>
    </xf>
    <xf numFmtId="0" fontId="12" fillId="2" borderId="5" xfId="3" applyFill="1" applyBorder="1" applyAlignment="1">
      <alignment horizontal="right" vertical="center" wrapText="1"/>
    </xf>
    <xf numFmtId="1" fontId="0" fillId="3" borderId="0" xfId="0" applyNumberFormat="1"/>
    <xf numFmtId="0" fontId="0" fillId="2" borderId="0" xfId="0" applyNumberFormat="1" applyFill="1" applyBorder="1"/>
    <xf numFmtId="0" fontId="7" fillId="2" borderId="0" xfId="4" applyFill="1" applyBorder="1">
      <alignment vertical="center"/>
    </xf>
    <xf numFmtId="1" fontId="7" fillId="2" borderId="0" xfId="4" applyNumberFormat="1" applyFont="1" applyFill="1" applyBorder="1">
      <alignment vertical="center"/>
    </xf>
    <xf numFmtId="1" fontId="7" fillId="2" borderId="0" xfId="4" applyNumberFormat="1" applyFill="1" applyBorder="1">
      <alignment vertical="center"/>
    </xf>
    <xf numFmtId="0" fontId="8" fillId="0" borderId="0" xfId="6" applyFont="1"/>
    <xf numFmtId="165" fontId="7" fillId="3" borderId="0" xfId="0" applyNumberFormat="1" applyFont="1" applyBorder="1"/>
    <xf numFmtId="0" fontId="12" fillId="2" borderId="6" xfId="3" applyFont="1" applyFill="1" applyBorder="1" applyAlignment="1">
      <alignment horizontal="right" vertical="top" wrapText="1"/>
    </xf>
    <xf numFmtId="165" fontId="7" fillId="2" borderId="0" xfId="4" applyNumberFormat="1" applyFill="1" applyBorder="1">
      <alignment vertical="center"/>
    </xf>
    <xf numFmtId="0" fontId="7" fillId="2" borderId="0" xfId="4" applyFont="1" applyFill="1" applyBorder="1">
      <alignment vertical="center"/>
    </xf>
    <xf numFmtId="0" fontId="0" fillId="3" borderId="5" xfId="0" applyBorder="1" applyAlignment="1">
      <alignment horizontal="center" vertical="top"/>
    </xf>
    <xf numFmtId="0" fontId="12" fillId="0" borderId="5" xfId="3" applyFont="1" applyBorder="1" applyAlignment="1">
      <alignment horizontal="center" vertical="top" wrapText="1"/>
    </xf>
    <xf numFmtId="0" fontId="12" fillId="0" borderId="5" xfId="3" applyFont="1" applyBorder="1" applyAlignment="1">
      <alignment horizontal="right" vertical="top" wrapText="1"/>
    </xf>
    <xf numFmtId="0" fontId="12" fillId="0" borderId="5" xfId="3" applyBorder="1" applyAlignment="1">
      <alignment horizontal="right" vertical="top" wrapText="1"/>
    </xf>
    <xf numFmtId="0" fontId="16" fillId="3" borderId="4" xfId="0" applyFont="1" applyBorder="1" applyAlignment="1">
      <alignment horizontal="right" vertical="top"/>
    </xf>
    <xf numFmtId="0" fontId="19" fillId="0" borderId="0" xfId="1" applyFont="1"/>
    <xf numFmtId="0" fontId="18" fillId="3" borderId="0" xfId="0" quotePrefix="1" applyFont="1" applyAlignment="1">
      <alignment horizontal="left"/>
    </xf>
    <xf numFmtId="0" fontId="17" fillId="2" borderId="0" xfId="0" quotePrefix="1" applyFont="1" applyFill="1" applyAlignment="1">
      <alignment horizontal="left"/>
    </xf>
    <xf numFmtId="0" fontId="12" fillId="0" borderId="7" xfId="3" applyBorder="1" applyAlignment="1">
      <alignment horizontal="right" vertical="top" wrapText="1"/>
    </xf>
    <xf numFmtId="0" fontId="12" fillId="0" borderId="4" xfId="3" applyFont="1" applyBorder="1" applyAlignment="1">
      <alignment horizontal="right" vertical="top" wrapText="1"/>
    </xf>
    <xf numFmtId="0" fontId="12" fillId="0" borderId="4" xfId="3" applyBorder="1" applyAlignment="1">
      <alignment horizontal="right" vertical="top" wrapText="1"/>
    </xf>
    <xf numFmtId="0" fontId="12" fillId="2" borderId="4" xfId="3" applyFont="1" applyFill="1" applyBorder="1" applyAlignment="1">
      <alignment horizontal="right" vertical="top"/>
    </xf>
    <xf numFmtId="0" fontId="12" fillId="2" borderId="4" xfId="3" applyFill="1" applyBorder="1" applyAlignment="1">
      <alignment horizontal="right" vertical="top"/>
    </xf>
    <xf numFmtId="0" fontId="12" fillId="2" borderId="8" xfId="3" applyFont="1" applyFill="1" applyBorder="1" applyAlignment="1">
      <alignment horizontal="right" vertical="top"/>
    </xf>
    <xf numFmtId="0" fontId="12" fillId="2" borderId="7" xfId="3" applyFill="1" applyBorder="1" applyAlignment="1">
      <alignment horizontal="right" vertical="top" wrapText="1"/>
    </xf>
    <xf numFmtId="0" fontId="7" fillId="2" borderId="9" xfId="0" applyFont="1" applyFill="1" applyBorder="1"/>
    <xf numFmtId="0" fontId="12" fillId="2" borderId="2" xfId="3" applyFill="1" applyBorder="1" applyAlignment="1"/>
    <xf numFmtId="0" fontId="7" fillId="2" borderId="2" xfId="4" applyFill="1" applyBorder="1">
      <alignment vertical="center"/>
    </xf>
    <xf numFmtId="0" fontId="7" fillId="2" borderId="2" xfId="4" applyFont="1" applyFill="1" applyBorder="1">
      <alignment vertical="center"/>
    </xf>
    <xf numFmtId="1" fontId="11" fillId="2" borderId="2" xfId="5" applyFill="1" applyBorder="1"/>
    <xf numFmtId="0" fontId="12" fillId="0" borderId="8" xfId="3" applyFont="1" applyBorder="1" applyAlignment="1">
      <alignment horizontal="right" vertical="top" wrapText="1"/>
    </xf>
    <xf numFmtId="0" fontId="12" fillId="0" borderId="9" xfId="3" applyFont="1" applyBorder="1" applyAlignment="1"/>
    <xf numFmtId="0" fontId="12" fillId="0" borderId="2" xfId="3" applyBorder="1" applyAlignment="1"/>
    <xf numFmtId="0" fontId="12" fillId="0" borderId="6" xfId="3" applyFont="1" applyBorder="1" applyAlignment="1"/>
    <xf numFmtId="0" fontId="7" fillId="0" borderId="2" xfId="4" applyFont="1" applyBorder="1">
      <alignment vertical="center"/>
    </xf>
    <xf numFmtId="1" fontId="11" fillId="2" borderId="2" xfId="5" applyFont="1" applyFill="1" applyBorder="1"/>
    <xf numFmtId="0" fontId="12" fillId="2" borderId="10" xfId="3" applyFont="1" applyFill="1" applyBorder="1" applyAlignment="1">
      <alignment horizontal="right" vertical="top" wrapText="1"/>
    </xf>
    <xf numFmtId="0" fontId="12" fillId="2" borderId="8" xfId="3" applyFont="1" applyFill="1" applyBorder="1" applyAlignment="1">
      <alignment horizontal="right" vertical="top" wrapText="1"/>
    </xf>
    <xf numFmtId="0" fontId="0" fillId="2" borderId="9" xfId="0" applyFill="1" applyBorder="1"/>
    <xf numFmtId="0" fontId="12" fillId="2" borderId="6" xfId="3" applyFont="1" applyFill="1" applyBorder="1" applyAlignment="1">
      <alignment horizontal="left" vertical="center"/>
    </xf>
    <xf numFmtId="1" fontId="11" fillId="2" borderId="0" xfId="4" applyNumberFormat="1" applyFont="1" applyFill="1" applyBorder="1">
      <alignment vertical="center"/>
    </xf>
    <xf numFmtId="165" fontId="12" fillId="2" borderId="0" xfId="3" applyNumberFormat="1" applyFill="1" applyBorder="1" applyAlignment="1">
      <alignment horizontal="right" vertical="top" wrapText="1"/>
    </xf>
    <xf numFmtId="165" fontId="0" fillId="2" borderId="0" xfId="0" applyNumberFormat="1" applyFill="1" applyBorder="1" applyAlignment="1">
      <alignment horizontal="right"/>
    </xf>
    <xf numFmtId="0" fontId="19" fillId="0" borderId="0" xfId="1" quotePrefix="1" applyFont="1" applyAlignment="1">
      <alignment horizontal="left"/>
    </xf>
    <xf numFmtId="0" fontId="6" fillId="0" borderId="0" xfId="2" quotePrefix="1" applyFont="1" applyAlignment="1">
      <alignment horizontal="left"/>
    </xf>
    <xf numFmtId="0" fontId="7" fillId="0" borderId="2" xfId="4" quotePrefix="1" applyFont="1" applyBorder="1" applyAlignment="1">
      <alignment horizontal="left" vertical="center"/>
    </xf>
    <xf numFmtId="1" fontId="11" fillId="0" borderId="2" xfId="5" applyFont="1" applyBorder="1"/>
    <xf numFmtId="165" fontId="11" fillId="0" borderId="4" xfId="0" applyNumberFormat="1" applyFont="1" applyFill="1" applyBorder="1" applyAlignment="1"/>
    <xf numFmtId="0" fontId="6" fillId="2" borderId="0" xfId="2" quotePrefix="1" applyFont="1" applyFill="1" applyAlignment="1">
      <alignment horizontal="left"/>
    </xf>
    <xf numFmtId="165" fontId="7" fillId="0" borderId="8" xfId="0" applyNumberFormat="1" applyFont="1" applyFill="1" applyBorder="1" applyAlignment="1"/>
    <xf numFmtId="1" fontId="11" fillId="0" borderId="2" xfId="5" quotePrefix="1" applyFont="1" applyBorder="1" applyAlignment="1">
      <alignment horizontal="left"/>
    </xf>
    <xf numFmtId="1" fontId="11" fillId="2" borderId="2" xfId="5" quotePrefix="1" applyFont="1" applyFill="1" applyBorder="1" applyAlignment="1">
      <alignment horizontal="left"/>
    </xf>
    <xf numFmtId="165" fontId="7" fillId="0" borderId="4" xfId="0" applyNumberFormat="1" applyFont="1" applyFill="1" applyBorder="1" applyAlignment="1"/>
    <xf numFmtId="165" fontId="7" fillId="0" borderId="0" xfId="0" applyNumberFormat="1" applyFont="1" applyFill="1" applyBorder="1" applyAlignment="1"/>
    <xf numFmtId="0" fontId="12" fillId="0" borderId="4" xfId="3" applyFont="1" applyBorder="1" applyAlignment="1">
      <alignment horizontal="right" vertical="top"/>
    </xf>
    <xf numFmtId="0" fontId="12" fillId="0" borderId="6" xfId="3" quotePrefix="1" applyFont="1" applyBorder="1" applyAlignment="1">
      <alignment horizontal="left"/>
    </xf>
    <xf numFmtId="1" fontId="11" fillId="0" borderId="0" xfId="5" applyFont="1" applyBorder="1"/>
    <xf numFmtId="1" fontId="11" fillId="2" borderId="4" xfId="4" applyNumberFormat="1" applyFont="1" applyFill="1" applyBorder="1">
      <alignment vertical="center"/>
    </xf>
    <xf numFmtId="1" fontId="7" fillId="2" borderId="4" xfId="4" applyNumberFormat="1" applyFont="1" applyFill="1" applyBorder="1">
      <alignment vertical="center"/>
    </xf>
    <xf numFmtId="0" fontId="12" fillId="2" borderId="8" xfId="3" quotePrefix="1" applyFont="1" applyFill="1" applyBorder="1" applyAlignment="1">
      <alignment horizontal="right" vertical="top"/>
    </xf>
    <xf numFmtId="0" fontId="10" fillId="2" borderId="0" xfId="7" applyFill="1" applyAlignment="1">
      <alignment wrapText="1"/>
    </xf>
    <xf numFmtId="0" fontId="12" fillId="0" borderId="6" xfId="3" applyFont="1" applyBorder="1" applyAlignment="1">
      <alignment horizontal="left"/>
    </xf>
    <xf numFmtId="0" fontId="7" fillId="2" borderId="11" xfId="0" applyFont="1" applyFill="1" applyBorder="1"/>
    <xf numFmtId="0" fontId="12" fillId="2" borderId="2" xfId="3" applyFont="1" applyFill="1" applyBorder="1" applyAlignment="1">
      <alignment horizontal="right" vertical="top" wrapText="1"/>
    </xf>
    <xf numFmtId="0" fontId="10" fillId="2" borderId="0" xfId="7" applyFill="1" applyAlignment="1"/>
    <xf numFmtId="0" fontId="9" fillId="2" borderId="0" xfId="7" applyFont="1" applyFill="1" applyAlignment="1">
      <alignment horizontal="left"/>
    </xf>
    <xf numFmtId="0" fontId="9" fillId="2" borderId="0" xfId="7" applyFont="1" applyFill="1" applyAlignment="1">
      <alignment horizontal="center"/>
    </xf>
    <xf numFmtId="0" fontId="10" fillId="2" borderId="0" xfId="7" applyFill="1" applyBorder="1" applyAlignment="1"/>
    <xf numFmtId="0" fontId="12" fillId="2" borderId="8" xfId="3" applyFont="1" applyFill="1" applyBorder="1" applyAlignment="1">
      <alignment horizontal="center" vertical="top" wrapText="1"/>
    </xf>
    <xf numFmtId="165" fontId="7" fillId="0" borderId="2" xfId="0" applyNumberFormat="1" applyFont="1" applyFill="1" applyBorder="1" applyAlignment="1"/>
    <xf numFmtId="0" fontId="12" fillId="0" borderId="8" xfId="3" applyBorder="1" applyAlignment="1">
      <alignment horizontal="right" vertical="top" wrapText="1"/>
    </xf>
    <xf numFmtId="1" fontId="7" fillId="2" borderId="2" xfId="5" applyFont="1" applyFill="1" applyBorder="1"/>
    <xf numFmtId="166" fontId="7" fillId="0" borderId="4" xfId="0" applyNumberFormat="1" applyFont="1" applyFill="1" applyBorder="1" applyAlignment="1"/>
    <xf numFmtId="166" fontId="11" fillId="0" borderId="4" xfId="0" applyNumberFormat="1" applyFont="1" applyFill="1" applyBorder="1" applyAlignment="1"/>
    <xf numFmtId="166" fontId="7" fillId="0" borderId="8" xfId="0" applyNumberFormat="1" applyFont="1" applyFill="1" applyBorder="1" applyAlignment="1"/>
    <xf numFmtId="0" fontId="2" fillId="2" borderId="9" xfId="0" applyFont="1" applyFill="1" applyBorder="1" applyAlignment="1"/>
    <xf numFmtId="0" fontId="2" fillId="2" borderId="3" xfId="3" applyFont="1" applyFill="1" applyBorder="1" applyAlignment="1">
      <alignment horizontal="right" vertical="center" wrapText="1"/>
    </xf>
    <xf numFmtId="0" fontId="2" fillId="2" borderId="3" xfId="3" applyFont="1" applyFill="1" applyBorder="1" applyAlignment="1">
      <alignment horizontal="right" vertical="top" wrapText="1"/>
    </xf>
    <xf numFmtId="0" fontId="2" fillId="2" borderId="10" xfId="3" applyFont="1" applyFill="1" applyBorder="1" applyAlignment="1">
      <alignment horizontal="right" vertical="top" wrapText="1"/>
    </xf>
    <xf numFmtId="0" fontId="2" fillId="2" borderId="5" xfId="3" applyFont="1" applyFill="1" applyBorder="1" applyAlignment="1">
      <alignment horizontal="right" vertical="center" wrapText="1"/>
    </xf>
    <xf numFmtId="0" fontId="2" fillId="2" borderId="5" xfId="3" applyFont="1" applyFill="1" applyBorder="1" applyAlignment="1">
      <alignment horizontal="right" vertical="top" wrapText="1"/>
    </xf>
    <xf numFmtId="0" fontId="2" fillId="2" borderId="7" xfId="3" applyFont="1" applyFill="1" applyBorder="1" applyAlignment="1">
      <alignment horizontal="right" vertical="top" wrapText="1"/>
    </xf>
    <xf numFmtId="3" fontId="2" fillId="2" borderId="0" xfId="3" applyNumberFormat="1" applyFont="1" applyFill="1" applyBorder="1" applyAlignment="1">
      <alignment horizontal="right" vertical="top" wrapText="1"/>
    </xf>
    <xf numFmtId="3" fontId="2" fillId="2" borderId="4" xfId="3" applyNumberFormat="1" applyFont="1" applyFill="1" applyBorder="1" applyAlignment="1">
      <alignment horizontal="right" vertical="center" wrapText="1"/>
    </xf>
    <xf numFmtId="1" fontId="20" fillId="2" borderId="2" xfId="5" applyFont="1" applyFill="1" applyBorder="1"/>
    <xf numFmtId="0" fontId="6" fillId="2" borderId="0" xfId="2" applyFont="1" applyFill="1" applyAlignment="1">
      <alignment horizontal="left"/>
    </xf>
    <xf numFmtId="166" fontId="7" fillId="0" borderId="3" xfId="0" applyNumberFormat="1" applyFont="1" applyFill="1" applyBorder="1" applyAlignment="1"/>
    <xf numFmtId="166" fontId="0" fillId="3" borderId="2" xfId="0" applyNumberFormat="1" applyBorder="1"/>
    <xf numFmtId="166" fontId="0" fillId="3" borderId="0" xfId="0" applyNumberFormat="1" applyBorder="1"/>
    <xf numFmtId="166" fontId="0" fillId="3" borderId="0" xfId="0" applyNumberFormat="1"/>
    <xf numFmtId="166" fontId="7" fillId="3" borderId="8" xfId="0" applyNumberFormat="1" applyFont="1" applyBorder="1" applyAlignment="1">
      <alignment horizontal="right"/>
    </xf>
    <xf numFmtId="166" fontId="11" fillId="0" borderId="2" xfId="0" applyNumberFormat="1" applyFont="1" applyFill="1" applyBorder="1" applyAlignment="1"/>
    <xf numFmtId="0" fontId="0" fillId="2" borderId="16" xfId="0" applyFill="1" applyBorder="1" applyAlignment="1">
      <alignment vertical="top"/>
    </xf>
    <xf numFmtId="0" fontId="7" fillId="2" borderId="12" xfId="4" applyFont="1" applyFill="1" applyBorder="1">
      <alignment vertical="center"/>
    </xf>
    <xf numFmtId="1" fontId="11" fillId="2" borderId="12" xfId="5" applyFont="1" applyFill="1" applyBorder="1"/>
    <xf numFmtId="1" fontId="11" fillId="2" borderId="12" xfId="5" applyFill="1" applyBorder="1"/>
    <xf numFmtId="0" fontId="7" fillId="2" borderId="12" xfId="4" applyFill="1" applyBorder="1">
      <alignment vertical="center"/>
    </xf>
    <xf numFmtId="3" fontId="7" fillId="2" borderId="16" xfId="4" applyNumberFormat="1" applyFill="1" applyBorder="1">
      <alignment vertical="center"/>
    </xf>
    <xf numFmtId="3" fontId="7" fillId="2" borderId="16" xfId="5" applyNumberFormat="1" applyFont="1" applyFill="1" applyBorder="1"/>
    <xf numFmtId="3" fontId="7" fillId="2" borderId="17" xfId="4" applyNumberFormat="1" applyFill="1" applyBorder="1">
      <alignment vertical="center"/>
    </xf>
    <xf numFmtId="3" fontId="7" fillId="2" borderId="17" xfId="5" applyNumberFormat="1" applyFont="1" applyFill="1" applyBorder="1"/>
    <xf numFmtId="3" fontId="11" fillId="2" borderId="17" xfId="5" applyNumberFormat="1" applyFill="1" applyBorder="1"/>
    <xf numFmtId="3" fontId="11" fillId="2" borderId="17" xfId="5" applyNumberFormat="1" applyFont="1" applyFill="1" applyBorder="1"/>
    <xf numFmtId="167" fontId="7" fillId="0" borderId="17" xfId="0" applyNumberFormat="1" applyFont="1" applyFill="1" applyBorder="1" applyAlignment="1"/>
    <xf numFmtId="0" fontId="12" fillId="2" borderId="18" xfId="3" applyFill="1" applyBorder="1" applyAlignment="1"/>
    <xf numFmtId="0" fontId="12" fillId="2" borderId="19" xfId="3" applyFont="1" applyFill="1" applyBorder="1" applyAlignment="1"/>
    <xf numFmtId="0" fontId="7" fillId="2" borderId="16" xfId="3" applyFont="1" applyFill="1" applyBorder="1" applyAlignment="1">
      <alignment horizontal="right"/>
    </xf>
    <xf numFmtId="0" fontId="7" fillId="2" borderId="20" xfId="3" applyFont="1" applyFill="1" applyBorder="1" applyAlignment="1">
      <alignment horizontal="right"/>
    </xf>
    <xf numFmtId="0" fontId="7" fillId="2" borderId="0" xfId="3" applyFont="1" applyFill="1" applyBorder="1">
      <alignment horizontal="right" vertical="center"/>
    </xf>
    <xf numFmtId="0" fontId="7" fillId="2" borderId="21" xfId="3" applyFont="1" applyFill="1" applyBorder="1">
      <alignment horizontal="right" vertical="center"/>
    </xf>
    <xf numFmtId="3" fontId="7" fillId="2" borderId="22" xfId="5" applyNumberFormat="1" applyFont="1" applyFill="1" applyBorder="1"/>
    <xf numFmtId="3" fontId="7" fillId="2" borderId="18" xfId="5" applyNumberFormat="1" applyFont="1" applyFill="1" applyBorder="1"/>
    <xf numFmtId="3" fontId="11" fillId="2" borderId="18" xfId="5" applyNumberFormat="1" applyFont="1" applyFill="1" applyBorder="1"/>
    <xf numFmtId="1" fontId="11" fillId="2" borderId="17" xfId="5" quotePrefix="1" applyFont="1" applyFill="1" applyBorder="1" applyAlignment="1">
      <alignment horizontal="left"/>
    </xf>
    <xf numFmtId="0" fontId="7" fillId="2" borderId="16" xfId="4" applyFont="1" applyFill="1" applyBorder="1">
      <alignment vertical="center"/>
    </xf>
    <xf numFmtId="0" fontId="12" fillId="2" borderId="16" xfId="3" applyFont="1" applyFill="1" applyBorder="1" applyAlignment="1">
      <alignment horizontal="right" vertical="top" wrapText="1"/>
    </xf>
    <xf numFmtId="0" fontId="7" fillId="2" borderId="17" xfId="4" applyFont="1" applyFill="1" applyBorder="1">
      <alignment vertical="center"/>
    </xf>
    <xf numFmtId="0" fontId="12" fillId="2" borderId="17" xfId="3" applyFill="1" applyBorder="1" applyAlignment="1">
      <alignment horizontal="right" vertical="center" wrapText="1"/>
    </xf>
    <xf numFmtId="0" fontId="12" fillId="2" borderId="17" xfId="3" applyFont="1" applyFill="1" applyBorder="1" applyAlignment="1">
      <alignment horizontal="right" vertical="top" wrapText="1"/>
    </xf>
    <xf numFmtId="1" fontId="11" fillId="2" borderId="17" xfId="5" applyFont="1" applyFill="1" applyBorder="1"/>
    <xf numFmtId="1" fontId="11" fillId="2" borderId="17" xfId="5" applyFill="1" applyBorder="1"/>
    <xf numFmtId="0" fontId="7" fillId="2" borderId="17" xfId="4" applyFill="1" applyBorder="1">
      <alignment vertical="center"/>
    </xf>
    <xf numFmtId="0" fontId="0" fillId="2" borderId="16" xfId="0" applyFill="1" applyBorder="1"/>
    <xf numFmtId="0" fontId="12" fillId="2" borderId="16" xfId="3" applyFont="1" applyFill="1" applyBorder="1" applyAlignment="1">
      <alignment horizontal="right" vertical="center" wrapText="1"/>
    </xf>
    <xf numFmtId="0" fontId="12" fillId="2" borderId="22" xfId="3" applyFont="1" applyFill="1" applyBorder="1" applyAlignment="1">
      <alignment horizontal="right" vertical="top" wrapText="1"/>
    </xf>
    <xf numFmtId="0" fontId="12" fillId="2" borderId="18" xfId="3" applyFont="1" applyFill="1" applyBorder="1" applyAlignment="1">
      <alignment horizontal="right" vertical="top" wrapText="1"/>
    </xf>
    <xf numFmtId="3" fontId="7" fillId="2" borderId="2" xfId="3" applyNumberFormat="1" applyFont="1" applyFill="1" applyBorder="1" applyAlignment="1">
      <alignment horizontal="right" vertical="center" wrapText="1"/>
    </xf>
    <xf numFmtId="3" fontId="7" fillId="2" borderId="2" xfId="3" applyNumberFormat="1" applyFont="1" applyFill="1" applyBorder="1" applyAlignment="1">
      <alignment horizontal="right" vertical="top" wrapText="1"/>
    </xf>
    <xf numFmtId="3" fontId="7" fillId="2" borderId="0" xfId="3" applyNumberFormat="1" applyFont="1" applyFill="1" applyBorder="1" applyAlignment="1">
      <alignment horizontal="right" vertical="top" wrapText="1"/>
    </xf>
    <xf numFmtId="3" fontId="7" fillId="2" borderId="4" xfId="3" applyNumberFormat="1" applyFont="1" applyFill="1" applyBorder="1" applyAlignment="1">
      <alignment horizontal="right" vertical="center" wrapText="1"/>
    </xf>
    <xf numFmtId="3" fontId="7" fillId="2" borderId="4" xfId="3" applyNumberFormat="1" applyFont="1" applyFill="1" applyBorder="1" applyAlignment="1">
      <alignment horizontal="right" vertical="top" wrapText="1"/>
    </xf>
    <xf numFmtId="3" fontId="11" fillId="2" borderId="2" xfId="5" applyNumberFormat="1" applyFont="1" applyFill="1"/>
    <xf numFmtId="0" fontId="18" fillId="3" borderId="0" xfId="0" quotePrefix="1" applyFont="1" applyFill="1" applyAlignment="1">
      <alignment horizontal="left"/>
    </xf>
    <xf numFmtId="0" fontId="0" fillId="3" borderId="0" xfId="0" applyFill="1"/>
    <xf numFmtId="0" fontId="19" fillId="3" borderId="0" xfId="1" quotePrefix="1" applyFont="1" applyFill="1" applyAlignment="1">
      <alignment horizontal="left"/>
    </xf>
    <xf numFmtId="0" fontId="7" fillId="3" borderId="0" xfId="0" applyFont="1" applyFill="1" applyBorder="1"/>
    <xf numFmtId="0" fontId="7" fillId="3" borderId="0" xfId="0" applyFont="1" applyFill="1"/>
    <xf numFmtId="0" fontId="6" fillId="3" borderId="0" xfId="2" quotePrefix="1" applyFont="1" applyFill="1" applyAlignment="1">
      <alignment horizontal="left"/>
    </xf>
    <xf numFmtId="0" fontId="11" fillId="3" borderId="0" xfId="0" applyFont="1" applyFill="1" applyBorder="1"/>
    <xf numFmtId="0" fontId="11" fillId="3" borderId="0" xfId="0" applyFont="1" applyFill="1"/>
    <xf numFmtId="0" fontId="7" fillId="3" borderId="0" xfId="0" applyFont="1" applyFill="1" applyBorder="1" applyAlignment="1">
      <alignment horizontal="center"/>
    </xf>
    <xf numFmtId="0" fontId="7" fillId="3" borderId="2" xfId="4" applyFont="1" applyFill="1" applyBorder="1" applyAlignment="1">
      <alignment horizontal="left" vertical="center"/>
    </xf>
    <xf numFmtId="165" fontId="7" fillId="3" borderId="8" xfId="0" applyNumberFormat="1" applyFont="1" applyFill="1" applyBorder="1" applyAlignment="1"/>
    <xf numFmtId="165" fontId="7" fillId="3" borderId="4" xfId="0" applyNumberFormat="1" applyFont="1" applyFill="1" applyBorder="1" applyAlignment="1"/>
    <xf numFmtId="165" fontId="7" fillId="3" borderId="2" xfId="0" applyNumberFormat="1" applyFont="1" applyFill="1" applyBorder="1" applyAlignment="1"/>
    <xf numFmtId="165" fontId="7" fillId="3" borderId="4" xfId="0" applyNumberFormat="1" applyFont="1" applyFill="1" applyBorder="1" applyAlignment="1">
      <alignment horizontal="right"/>
    </xf>
    <xf numFmtId="165" fontId="7" fillId="3" borderId="0" xfId="0" applyNumberFormat="1" applyFont="1" applyFill="1" applyBorder="1" applyAlignment="1"/>
    <xf numFmtId="0" fontId="12" fillId="3" borderId="0" xfId="0" applyFont="1" applyFill="1"/>
    <xf numFmtId="0" fontId="0" fillId="3" borderId="0" xfId="0" applyFill="1" applyBorder="1"/>
    <xf numFmtId="0" fontId="6" fillId="3" borderId="0" xfId="2" applyFont="1" applyFill="1">
      <alignment horizontal="left"/>
    </xf>
    <xf numFmtId="0" fontId="12" fillId="3" borderId="23" xfId="3" applyFont="1" applyFill="1" applyBorder="1" applyAlignment="1">
      <alignment horizontal="center" vertical="center"/>
    </xf>
    <xf numFmtId="0" fontId="12" fillId="3" borderId="17" xfId="3" applyFill="1" applyBorder="1" applyAlignment="1">
      <alignment horizontal="right" vertical="center"/>
    </xf>
    <xf numFmtId="0" fontId="12" fillId="3" borderId="2" xfId="3" applyFill="1" applyBorder="1" applyAlignment="1">
      <alignment horizontal="right" vertical="center"/>
    </xf>
    <xf numFmtId="0" fontId="12" fillId="3" borderId="5" xfId="3" applyFill="1" applyBorder="1">
      <alignment horizontal="right" vertical="center"/>
    </xf>
    <xf numFmtId="0" fontId="12" fillId="3" borderId="5" xfId="3" applyFont="1" applyFill="1" applyBorder="1" applyAlignment="1">
      <alignment horizontal="right" vertical="center"/>
    </xf>
    <xf numFmtId="0" fontId="12" fillId="3" borderId="5" xfId="3" applyFill="1" applyBorder="1" applyAlignment="1">
      <alignment horizontal="right" vertical="center"/>
    </xf>
    <xf numFmtId="0" fontId="7" fillId="3" borderId="2" xfId="4" applyFill="1" applyBorder="1" applyAlignment="1">
      <alignment horizontal="left" vertical="center"/>
    </xf>
    <xf numFmtId="3" fontId="7" fillId="3" borderId="2" xfId="4" applyNumberFormat="1" applyFill="1">
      <alignment vertical="center"/>
    </xf>
    <xf numFmtId="0" fontId="12" fillId="3" borderId="0" xfId="3" applyFill="1" applyBorder="1" applyAlignment="1">
      <alignment horizontal="right" vertical="center"/>
    </xf>
    <xf numFmtId="0" fontId="12" fillId="3" borderId="7" xfId="3" applyFill="1" applyBorder="1" applyAlignment="1">
      <alignment horizontal="right" vertical="center"/>
    </xf>
    <xf numFmtId="3" fontId="7" fillId="3" borderId="0" xfId="4" applyNumberFormat="1" applyFill="1" applyBorder="1">
      <alignment vertical="center"/>
    </xf>
    <xf numFmtId="0" fontId="12" fillId="3" borderId="9" xfId="0" applyFont="1" applyFill="1" applyBorder="1"/>
    <xf numFmtId="0" fontId="12" fillId="3" borderId="6" xfId="3" applyFill="1" applyBorder="1" applyAlignment="1"/>
    <xf numFmtId="0" fontId="16" fillId="3" borderId="5" xfId="0" applyFont="1" applyFill="1" applyBorder="1" applyAlignment="1">
      <alignment horizontal="right" vertical="top"/>
    </xf>
    <xf numFmtId="0" fontId="12" fillId="3" borderId="5" xfId="3" applyFont="1" applyFill="1" applyBorder="1" applyAlignment="1">
      <alignment horizontal="right" vertical="top" wrapText="1"/>
    </xf>
    <xf numFmtId="0" fontId="12" fillId="3" borderId="5" xfId="3" applyFill="1" applyBorder="1" applyAlignment="1">
      <alignment horizontal="right" vertical="top" wrapText="1"/>
    </xf>
    <xf numFmtId="0" fontId="12" fillId="3" borderId="7" xfId="3" applyFill="1" applyBorder="1" applyAlignment="1">
      <alignment horizontal="right" vertical="top" wrapText="1"/>
    </xf>
    <xf numFmtId="3" fontId="7" fillId="3" borderId="8" xfId="0" applyNumberFormat="1" applyFont="1" applyFill="1" applyBorder="1" applyAlignment="1"/>
    <xf numFmtId="3" fontId="7" fillId="3" borderId="4" xfId="0" applyNumberFormat="1" applyFont="1" applyFill="1" applyBorder="1" applyAlignment="1"/>
    <xf numFmtId="0" fontId="0" fillId="3" borderId="0" xfId="0" applyNumberFormat="1"/>
    <xf numFmtId="0" fontId="7" fillId="2" borderId="16" xfId="3" applyFont="1" applyFill="1" applyBorder="1" applyAlignment="1">
      <alignment horizontal="right" vertical="center" wrapText="1"/>
    </xf>
    <xf numFmtId="0" fontId="7" fillId="2" borderId="17" xfId="3" applyFont="1" applyFill="1" applyBorder="1" applyAlignment="1">
      <alignment horizontal="right" vertical="center" wrapText="1"/>
    </xf>
    <xf numFmtId="0" fontId="11" fillId="2" borderId="17" xfId="3" applyFont="1" applyFill="1" applyBorder="1" applyAlignment="1">
      <alignment horizontal="right" vertical="center" wrapText="1"/>
    </xf>
    <xf numFmtId="168" fontId="7" fillId="2" borderId="0" xfId="11" applyNumberFormat="1" applyFont="1" applyFill="1" applyBorder="1" applyAlignment="1">
      <alignment horizontal="right"/>
    </xf>
    <xf numFmtId="168" fontId="7" fillId="2" borderId="0" xfId="11" applyNumberFormat="1" applyFont="1" applyFill="1" applyBorder="1"/>
    <xf numFmtId="0" fontId="2" fillId="0" borderId="0" xfId="4" quotePrefix="1" applyFont="1" applyBorder="1" applyAlignment="1">
      <alignment horizontal="left" vertical="center"/>
    </xf>
    <xf numFmtId="0" fontId="2" fillId="0" borderId="0" xfId="4" applyFont="1" applyBorder="1">
      <alignment vertical="center"/>
    </xf>
    <xf numFmtId="0" fontId="2" fillId="0" borderId="9" xfId="4" quotePrefix="1" applyFont="1" applyBorder="1" applyAlignment="1">
      <alignment horizontal="left" vertical="center"/>
    </xf>
    <xf numFmtId="0" fontId="2" fillId="0" borderId="2" xfId="4" applyFont="1" applyBorder="1">
      <alignment vertical="center"/>
    </xf>
    <xf numFmtId="0" fontId="11" fillId="3" borderId="0" xfId="0" applyFont="1" applyFill="1" applyAlignment="1">
      <alignment horizontal="right"/>
    </xf>
    <xf numFmtId="0" fontId="2" fillId="3" borderId="0" xfId="0" applyFont="1"/>
    <xf numFmtId="1" fontId="7" fillId="2" borderId="2" xfId="4" applyNumberFormat="1" applyFont="1" applyFill="1" applyBorder="1">
      <alignment vertical="center"/>
    </xf>
    <xf numFmtId="165" fontId="7" fillId="0" borderId="10" xfId="0" applyNumberFormat="1" applyFont="1" applyFill="1" applyBorder="1" applyAlignment="1"/>
    <xf numFmtId="165" fontId="11" fillId="0" borderId="8" xfId="0" applyNumberFormat="1" applyFont="1" applyFill="1" applyBorder="1" applyAlignment="1"/>
    <xf numFmtId="166" fontId="2" fillId="0" borderId="3" xfId="0" applyNumberFormat="1" applyFont="1" applyFill="1" applyBorder="1" applyAlignment="1"/>
    <xf numFmtId="3" fontId="0" fillId="3" borderId="0" xfId="0" applyNumberFormat="1"/>
    <xf numFmtId="3" fontId="0" fillId="3" borderId="18" xfId="0" applyNumberFormat="1" applyBorder="1"/>
    <xf numFmtId="3" fontId="0" fillId="3" borderId="26" xfId="0" applyNumberFormat="1" applyBorder="1"/>
    <xf numFmtId="3" fontId="11" fillId="3" borderId="18" xfId="0" applyNumberFormat="1" applyFont="1" applyBorder="1"/>
    <xf numFmtId="3" fontId="11" fillId="3" borderId="26" xfId="0" applyNumberFormat="1" applyFont="1" applyBorder="1"/>
    <xf numFmtId="3" fontId="11" fillId="3" borderId="0" xfId="0" applyNumberFormat="1" applyFont="1"/>
    <xf numFmtId="3" fontId="11" fillId="2" borderId="17" xfId="3" applyNumberFormat="1" applyFont="1" applyFill="1" applyBorder="1" applyAlignment="1">
      <alignment horizontal="right" vertical="top" wrapText="1"/>
    </xf>
    <xf numFmtId="3" fontId="7" fillId="0" borderId="17" xfId="0" applyNumberFormat="1" applyFont="1" applyFill="1" applyBorder="1" applyAlignment="1"/>
    <xf numFmtId="1" fontId="2" fillId="2" borderId="2" xfId="5" applyFont="1" applyFill="1" applyBorder="1"/>
    <xf numFmtId="0" fontId="19" fillId="3" borderId="0" xfId="1" applyFont="1" applyFill="1"/>
    <xf numFmtId="0" fontId="11" fillId="3" borderId="13" xfId="0" applyFont="1" applyFill="1" applyBorder="1"/>
    <xf numFmtId="0" fontId="22" fillId="3" borderId="0" xfId="8" applyFont="1" applyFill="1" applyAlignment="1" applyProtection="1"/>
    <xf numFmtId="0" fontId="0" fillId="0" borderId="0" xfId="0" applyNumberFormat="1" applyFont="1" applyFill="1" applyBorder="1" applyAlignment="1"/>
    <xf numFmtId="0" fontId="11" fillId="2" borderId="17" xfId="3" applyFont="1" applyFill="1" applyBorder="1" applyAlignment="1">
      <alignment vertical="top" wrapText="1"/>
    </xf>
    <xf numFmtId="0" fontId="11" fillId="2" borderId="18" xfId="3" applyFont="1" applyFill="1" applyBorder="1" applyAlignment="1">
      <alignment vertical="top" wrapText="1"/>
    </xf>
    <xf numFmtId="166" fontId="7" fillId="0" borderId="18" xfId="0" applyNumberFormat="1" applyFont="1" applyFill="1" applyBorder="1" applyAlignment="1">
      <alignment horizontal="right"/>
    </xf>
    <xf numFmtId="167" fontId="7" fillId="0" borderId="18" xfId="0" applyNumberFormat="1" applyFont="1" applyFill="1" applyBorder="1" applyAlignment="1">
      <alignment horizontal="right"/>
    </xf>
    <xf numFmtId="166" fontId="7" fillId="0" borderId="4" xfId="0" applyNumberFormat="1" applyFont="1" applyFill="1" applyBorder="1" applyAlignment="1">
      <alignment horizontal="right"/>
    </xf>
    <xf numFmtId="166" fontId="7" fillId="0" borderId="3" xfId="0" applyNumberFormat="1" applyFont="1" applyFill="1" applyBorder="1" applyAlignment="1">
      <alignment horizontal="right"/>
    </xf>
    <xf numFmtId="166" fontId="0" fillId="3" borderId="10" xfId="0" applyNumberFormat="1" applyBorder="1" applyAlignment="1">
      <alignment horizontal="right"/>
    </xf>
    <xf numFmtId="166" fontId="0" fillId="3" borderId="8" xfId="0" applyNumberFormat="1" applyBorder="1" applyAlignment="1">
      <alignment horizontal="right"/>
    </xf>
    <xf numFmtId="166" fontId="0" fillId="3" borderId="0" xfId="0" applyNumberFormat="1" applyAlignment="1">
      <alignment horizontal="right"/>
    </xf>
    <xf numFmtId="166" fontId="11" fillId="0" borderId="2" xfId="0" applyNumberFormat="1" applyFont="1" applyFill="1" applyBorder="1" applyAlignment="1">
      <alignment horizontal="right"/>
    </xf>
    <xf numFmtId="166" fontId="11" fillId="0" borderId="4" xfId="0" applyNumberFormat="1" applyFont="1" applyFill="1" applyBorder="1" applyAlignment="1">
      <alignment horizontal="right"/>
    </xf>
    <xf numFmtId="166" fontId="11" fillId="0" borderId="0" xfId="0" applyNumberFormat="1" applyFont="1" applyFill="1" applyBorder="1" applyAlignment="1">
      <alignment horizontal="right"/>
    </xf>
    <xf numFmtId="166" fontId="0" fillId="3" borderId="4" xfId="0" applyNumberFormat="1" applyBorder="1" applyAlignment="1">
      <alignment horizontal="right"/>
    </xf>
    <xf numFmtId="166" fontId="0" fillId="3" borderId="0" xfId="0" applyNumberFormat="1" applyBorder="1" applyAlignment="1">
      <alignment horizontal="right"/>
    </xf>
    <xf numFmtId="3" fontId="0" fillId="3" borderId="0" xfId="0" applyNumberFormat="1" applyFill="1"/>
    <xf numFmtId="166" fontId="2" fillId="3" borderId="8" xfId="0" applyNumberFormat="1" applyFont="1" applyBorder="1" applyAlignment="1">
      <alignment horizontal="right"/>
    </xf>
    <xf numFmtId="166" fontId="2" fillId="3" borderId="4" xfId="0" applyNumberFormat="1" applyFont="1" applyBorder="1" applyAlignment="1">
      <alignment horizontal="right"/>
    </xf>
    <xf numFmtId="166" fontId="2" fillId="0" borderId="4" xfId="0" applyNumberFormat="1" applyFont="1" applyFill="1" applyBorder="1" applyAlignment="1">
      <alignment horizontal="right"/>
    </xf>
    <xf numFmtId="165" fontId="2" fillId="3" borderId="0" xfId="0" applyNumberFormat="1" applyFont="1" applyAlignment="1">
      <alignment horizontal="right"/>
    </xf>
    <xf numFmtId="169" fontId="0" fillId="2" borderId="0" xfId="0" applyNumberFormat="1" applyFill="1" applyBorder="1"/>
    <xf numFmtId="170" fontId="11" fillId="2" borderId="0" xfId="0" applyNumberFormat="1" applyFont="1" applyFill="1" applyBorder="1"/>
    <xf numFmtId="170" fontId="0" fillId="2" borderId="0" xfId="0" applyNumberFormat="1" applyFill="1" applyBorder="1"/>
    <xf numFmtId="170" fontId="7" fillId="2" borderId="0" xfId="0" applyNumberFormat="1" applyFont="1" applyFill="1" applyBorder="1"/>
    <xf numFmtId="171" fontId="11" fillId="2" borderId="0" xfId="11" applyNumberFormat="1" applyFont="1" applyFill="1" applyBorder="1"/>
    <xf numFmtId="171" fontId="0" fillId="2" borderId="0" xfId="11" applyNumberFormat="1" applyFont="1" applyFill="1" applyBorder="1"/>
    <xf numFmtId="171" fontId="7" fillId="2" borderId="0" xfId="11" applyNumberFormat="1" applyFont="1" applyFill="1" applyBorder="1"/>
    <xf numFmtId="0" fontId="10" fillId="2" borderId="0" xfId="7" quotePrefix="1" applyFont="1" applyFill="1" applyAlignment="1">
      <alignment horizontal="left"/>
    </xf>
    <xf numFmtId="0" fontId="10" fillId="2" borderId="0" xfId="7" applyFont="1" applyFill="1" applyAlignment="1">
      <alignment horizontal="left"/>
    </xf>
    <xf numFmtId="0" fontId="10" fillId="2" borderId="0" xfId="7" applyFont="1" applyFill="1" applyAlignment="1"/>
    <xf numFmtId="0" fontId="2" fillId="0" borderId="2" xfId="4" applyFont="1" applyBorder="1" applyAlignment="1">
      <alignment horizontal="left" vertical="center"/>
    </xf>
    <xf numFmtId="0" fontId="12" fillId="2" borderId="6" xfId="3" applyFont="1" applyFill="1" applyBorder="1" applyAlignment="1">
      <alignment horizontal="left"/>
    </xf>
    <xf numFmtId="0" fontId="12" fillId="2" borderId="20" xfId="3" applyFont="1" applyFill="1" applyBorder="1" applyAlignment="1">
      <alignment horizontal="left"/>
    </xf>
    <xf numFmtId="0" fontId="12" fillId="2" borderId="7" xfId="3" applyFont="1" applyFill="1" applyBorder="1" applyAlignment="1">
      <alignment horizontal="right" vertical="top" wrapText="1"/>
    </xf>
    <xf numFmtId="0" fontId="0" fillId="2" borderId="28" xfId="0" applyFill="1" applyBorder="1" applyAlignment="1">
      <alignment vertical="top"/>
    </xf>
    <xf numFmtId="0" fontId="12" fillId="2" borderId="27" xfId="3" applyFont="1" applyFill="1" applyBorder="1" applyAlignment="1"/>
    <xf numFmtId="3" fontId="10" fillId="2" borderId="0" xfId="7" applyNumberFormat="1" applyFill="1" applyAlignment="1"/>
    <xf numFmtId="0" fontId="11" fillId="0" borderId="0" xfId="0" applyNumberFormat="1" applyFont="1" applyFill="1" applyBorder="1" applyAlignment="1"/>
    <xf numFmtId="3" fontId="0" fillId="3" borderId="22" xfId="0" applyNumberFormat="1" applyBorder="1"/>
    <xf numFmtId="166" fontId="11" fillId="0" borderId="8" xfId="0" applyNumberFormat="1" applyFont="1" applyFill="1" applyBorder="1" applyAlignment="1">
      <alignment horizontal="right"/>
    </xf>
    <xf numFmtId="0" fontId="2" fillId="3" borderId="19" xfId="0" applyFont="1" applyBorder="1" applyAlignment="1">
      <alignment horizontal="right" textRotation="90" wrapText="1"/>
    </xf>
    <xf numFmtId="0" fontId="2" fillId="3" borderId="27" xfId="0" applyFont="1" applyBorder="1" applyAlignment="1">
      <alignment horizontal="right" textRotation="90" wrapText="1"/>
    </xf>
    <xf numFmtId="0" fontId="2" fillId="3" borderId="30" xfId="0" applyFont="1" applyBorder="1" applyAlignment="1">
      <alignment horizontal="right" textRotation="90" wrapText="1"/>
    </xf>
    <xf numFmtId="0" fontId="11" fillId="3" borderId="31" xfId="0" applyFont="1" applyFill="1" applyBorder="1"/>
    <xf numFmtId="0" fontId="2" fillId="3" borderId="12" xfId="0" applyFont="1" applyFill="1" applyBorder="1"/>
    <xf numFmtId="168" fontId="35" fillId="3" borderId="0" xfId="11" applyNumberFormat="1" applyFont="1" applyFill="1"/>
    <xf numFmtId="170" fontId="7" fillId="3" borderId="0" xfId="0" applyNumberFormat="1" applyFont="1"/>
    <xf numFmtId="3" fontId="11" fillId="3" borderId="0" xfId="0" applyNumberFormat="1" applyFont="1" applyBorder="1"/>
    <xf numFmtId="0" fontId="2" fillId="3" borderId="0" xfId="0" applyFont="1" applyFill="1"/>
    <xf numFmtId="0" fontId="37" fillId="2" borderId="0" xfId="7" applyFont="1" applyFill="1" applyAlignment="1">
      <alignment horizontal="left"/>
    </xf>
    <xf numFmtId="0" fontId="7" fillId="2" borderId="28" xfId="4" applyFont="1" applyFill="1" applyBorder="1">
      <alignment vertical="center"/>
    </xf>
    <xf numFmtId="0" fontId="7" fillId="2" borderId="26" xfId="4" applyFont="1" applyFill="1" applyBorder="1">
      <alignment vertical="center"/>
    </xf>
    <xf numFmtId="1" fontId="11" fillId="2" borderId="26" xfId="5" applyFont="1" applyFill="1" applyBorder="1"/>
    <xf numFmtId="1" fontId="11" fillId="2" borderId="26" xfId="5" applyFill="1" applyBorder="1"/>
    <xf numFmtId="0" fontId="7" fillId="2" borderId="26" xfId="4" applyFill="1" applyBorder="1">
      <alignment vertical="center"/>
    </xf>
    <xf numFmtId="1" fontId="11" fillId="2" borderId="26" xfId="5" quotePrefix="1" applyFont="1" applyFill="1" applyBorder="1" applyAlignment="1">
      <alignment horizontal="left"/>
    </xf>
    <xf numFmtId="0" fontId="2" fillId="3" borderId="26" xfId="0" applyFont="1" applyBorder="1"/>
    <xf numFmtId="0" fontId="11" fillId="3" borderId="26" xfId="0" applyFont="1" applyBorder="1"/>
    <xf numFmtId="168" fontId="11" fillId="2" borderId="17" xfId="11" applyNumberFormat="1" applyFont="1" applyFill="1" applyBorder="1" applyAlignment="1">
      <alignment horizontal="right" vertical="top" wrapText="1"/>
    </xf>
    <xf numFmtId="170" fontId="0" fillId="3" borderId="0" xfId="0" applyNumberFormat="1"/>
    <xf numFmtId="169" fontId="0" fillId="3" borderId="0" xfId="0" applyNumberFormat="1"/>
    <xf numFmtId="1" fontId="0" fillId="3" borderId="0" xfId="12" applyNumberFormat="1" applyFont="1" applyFill="1"/>
    <xf numFmtId="0" fontId="12" fillId="2" borderId="8" xfId="3" quotePrefix="1" applyFont="1" applyFill="1" applyBorder="1" applyAlignment="1">
      <alignment horizontal="right" vertical="top" wrapText="1"/>
    </xf>
    <xf numFmtId="3" fontId="7" fillId="0" borderId="16" xfId="4" applyNumberFormat="1" applyFill="1" applyBorder="1">
      <alignment vertical="center"/>
    </xf>
    <xf numFmtId="3" fontId="7" fillId="0" borderId="17" xfId="4" applyNumberFormat="1" applyFill="1" applyBorder="1">
      <alignment vertical="center"/>
    </xf>
    <xf numFmtId="0" fontId="0" fillId="0" borderId="0" xfId="0" applyNumberFormat="1" applyFill="1"/>
    <xf numFmtId="0" fontId="7" fillId="0" borderId="16" xfId="3" applyFont="1" applyFill="1" applyBorder="1" applyAlignment="1">
      <alignment vertical="top" wrapText="1"/>
    </xf>
    <xf numFmtId="0" fontId="7" fillId="0" borderId="17" xfId="3" applyFont="1" applyFill="1" applyBorder="1" applyAlignment="1">
      <alignment vertical="top" wrapText="1"/>
    </xf>
    <xf numFmtId="0" fontId="7" fillId="0" borderId="22" xfId="3" applyFont="1" applyFill="1" applyBorder="1" applyAlignment="1">
      <alignment vertical="top" wrapText="1"/>
    </xf>
    <xf numFmtId="0" fontId="7" fillId="0" borderId="18" xfId="3" applyFont="1" applyFill="1" applyBorder="1" applyAlignment="1">
      <alignment vertical="top" wrapText="1"/>
    </xf>
    <xf numFmtId="167" fontId="7" fillId="2" borderId="16" xfId="3" applyNumberFormat="1" applyFont="1" applyFill="1" applyBorder="1" applyAlignment="1">
      <alignment horizontal="right" vertical="center" wrapText="1"/>
    </xf>
    <xf numFmtId="167" fontId="7" fillId="0" borderId="16" xfId="3" applyNumberFormat="1" applyFont="1" applyFill="1" applyBorder="1" applyAlignment="1">
      <alignment horizontal="right" vertical="top" wrapText="1"/>
    </xf>
    <xf numFmtId="167" fontId="7" fillId="0" borderId="22" xfId="3" applyNumberFormat="1" applyFont="1" applyFill="1" applyBorder="1" applyAlignment="1">
      <alignment horizontal="right" vertical="top" wrapText="1"/>
    </xf>
    <xf numFmtId="167" fontId="7" fillId="2" borderId="17" xfId="3" applyNumberFormat="1" applyFont="1" applyFill="1" applyBorder="1" applyAlignment="1">
      <alignment horizontal="right" vertical="center" wrapText="1"/>
    </xf>
    <xf numFmtId="167" fontId="7" fillId="0" borderId="17" xfId="3" applyNumberFormat="1" applyFont="1" applyFill="1" applyBorder="1" applyAlignment="1">
      <alignment horizontal="right" vertical="top" wrapText="1"/>
    </xf>
    <xf numFmtId="167" fontId="0" fillId="0" borderId="0" xfId="0" applyNumberFormat="1" applyFill="1"/>
    <xf numFmtId="167" fontId="7" fillId="0" borderId="18" xfId="3" applyNumberFormat="1" applyFont="1" applyFill="1" applyBorder="1" applyAlignment="1">
      <alignment horizontal="right" vertical="top" wrapText="1"/>
    </xf>
    <xf numFmtId="167" fontId="11" fillId="2" borderId="17" xfId="3" applyNumberFormat="1" applyFont="1" applyFill="1" applyBorder="1" applyAlignment="1">
      <alignment horizontal="right" vertical="center" wrapText="1"/>
    </xf>
    <xf numFmtId="167" fontId="11" fillId="2" borderId="17" xfId="3" applyNumberFormat="1" applyFont="1" applyFill="1" applyBorder="1" applyAlignment="1">
      <alignment horizontal="right" vertical="top" wrapText="1"/>
    </xf>
    <xf numFmtId="167" fontId="11" fillId="2" borderId="18" xfId="3" applyNumberFormat="1" applyFont="1" applyFill="1" applyBorder="1" applyAlignment="1">
      <alignment horizontal="right" vertical="top" wrapText="1"/>
    </xf>
    <xf numFmtId="167" fontId="7" fillId="0" borderId="17" xfId="0" applyNumberFormat="1" applyFont="1" applyFill="1" applyBorder="1" applyAlignment="1">
      <alignment horizontal="right"/>
    </xf>
    <xf numFmtId="3" fontId="7" fillId="0" borderId="4" xfId="3" applyNumberFormat="1" applyFont="1" applyFill="1" applyBorder="1" applyAlignment="1">
      <alignment horizontal="right" vertical="top" wrapText="1"/>
    </xf>
    <xf numFmtId="3" fontId="7" fillId="0" borderId="2" xfId="3" applyNumberFormat="1" applyFont="1" applyFill="1" applyBorder="1" applyAlignment="1">
      <alignment horizontal="right" vertical="top" wrapText="1"/>
    </xf>
    <xf numFmtId="3" fontId="7" fillId="0" borderId="0" xfId="3" applyNumberFormat="1" applyFont="1" applyFill="1" applyBorder="1" applyAlignment="1">
      <alignment horizontal="right" vertical="top" wrapText="1"/>
    </xf>
    <xf numFmtId="3" fontId="7" fillId="0" borderId="2" xfId="4" applyNumberFormat="1" applyFill="1">
      <alignment vertical="center"/>
    </xf>
    <xf numFmtId="3" fontId="7" fillId="0" borderId="0" xfId="4" applyNumberFormat="1" applyFill="1" applyBorder="1">
      <alignment vertical="center"/>
    </xf>
    <xf numFmtId="3" fontId="0" fillId="0" borderId="22" xfId="0" applyNumberFormat="1" applyFill="1" applyBorder="1"/>
    <xf numFmtId="3" fontId="0" fillId="0" borderId="18" xfId="0" applyNumberFormat="1" applyFill="1" applyBorder="1"/>
    <xf numFmtId="3" fontId="0" fillId="0" borderId="0" xfId="0" applyNumberFormat="1" applyFill="1"/>
    <xf numFmtId="0" fontId="12" fillId="0" borderId="3" xfId="3" applyBorder="1" applyAlignment="1">
      <alignment horizontal="center" vertical="center"/>
    </xf>
    <xf numFmtId="0" fontId="12" fillId="0" borderId="10" xfId="3" applyBorder="1" applyAlignment="1">
      <alignment horizontal="center" vertical="center"/>
    </xf>
    <xf numFmtId="0" fontId="9" fillId="2" borderId="0" xfId="7" applyFont="1" applyFill="1" applyAlignment="1">
      <alignment horizontal="left" wrapText="1"/>
    </xf>
    <xf numFmtId="0" fontId="10" fillId="2" borderId="0" xfId="7" applyFill="1" applyAlignment="1">
      <alignment wrapText="1"/>
    </xf>
    <xf numFmtId="0" fontId="12" fillId="2" borderId="10" xfId="3" applyFill="1" applyBorder="1" applyAlignment="1">
      <alignment horizontal="center" vertical="top" wrapText="1"/>
    </xf>
    <xf numFmtId="0" fontId="12" fillId="2" borderId="14" xfId="3" applyFill="1" applyBorder="1" applyAlignment="1">
      <alignment horizontal="center" vertical="top" wrapText="1"/>
    </xf>
    <xf numFmtId="0" fontId="12" fillId="2" borderId="9" xfId="3" applyFill="1" applyBorder="1" applyAlignment="1">
      <alignment horizontal="center" vertical="top" wrapText="1"/>
    </xf>
    <xf numFmtId="0" fontId="12" fillId="2" borderId="3" xfId="3" applyFill="1" applyBorder="1" applyAlignment="1">
      <alignment horizontal="center" vertical="top" wrapText="1"/>
    </xf>
    <xf numFmtId="0" fontId="12" fillId="2" borderId="8" xfId="3" applyFill="1" applyBorder="1" applyAlignment="1">
      <alignment horizontal="center" vertical="top"/>
    </xf>
    <xf numFmtId="0" fontId="12" fillId="2" borderId="2" xfId="3" applyFill="1" applyBorder="1" applyAlignment="1">
      <alignment horizontal="center" vertical="top"/>
    </xf>
    <xf numFmtId="0" fontId="12" fillId="2" borderId="8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top" wrapText="1"/>
    </xf>
    <xf numFmtId="0" fontId="7" fillId="2" borderId="24" xfId="0" applyFont="1" applyFill="1" applyBorder="1" applyAlignment="1">
      <alignment horizontal="center" vertical="top" wrapText="1"/>
    </xf>
    <xf numFmtId="0" fontId="7" fillId="2" borderId="25" xfId="0" applyFont="1" applyFill="1" applyBorder="1" applyAlignment="1">
      <alignment horizontal="center" vertical="top" wrapText="1"/>
    </xf>
    <xf numFmtId="0" fontId="7" fillId="2" borderId="15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/>
    </xf>
    <xf numFmtId="0" fontId="9" fillId="2" borderId="0" xfId="7" quotePrefix="1" applyFont="1" applyFill="1" applyAlignment="1">
      <alignment horizontal="left" wrapText="1"/>
    </xf>
    <xf numFmtId="0" fontId="12" fillId="3" borderId="10" xfId="4" applyFont="1" applyFill="1" applyBorder="1" applyAlignment="1">
      <alignment horizontal="center" vertical="top" wrapText="1"/>
    </xf>
    <xf numFmtId="0" fontId="12" fillId="3" borderId="14" xfId="4" applyFont="1" applyFill="1" applyBorder="1" applyAlignment="1">
      <alignment horizontal="center" vertical="top"/>
    </xf>
    <xf numFmtId="0" fontId="12" fillId="3" borderId="10" xfId="4" applyFont="1" applyFill="1" applyBorder="1" applyAlignment="1">
      <alignment horizontal="center" vertical="top"/>
    </xf>
    <xf numFmtId="0" fontId="12" fillId="3" borderId="9" xfId="3" applyFill="1" applyBorder="1" applyAlignment="1">
      <alignment horizontal="left"/>
    </xf>
    <xf numFmtId="0" fontId="12" fillId="3" borderId="2" xfId="3" applyFill="1" applyBorder="1" applyAlignment="1">
      <alignment horizontal="left"/>
    </xf>
    <xf numFmtId="0" fontId="12" fillId="3" borderId="6" xfId="3" applyFill="1" applyBorder="1" applyAlignment="1">
      <alignment horizontal="left"/>
    </xf>
    <xf numFmtId="0" fontId="12" fillId="3" borderId="10" xfId="3" applyFont="1" applyFill="1" applyBorder="1" applyAlignment="1">
      <alignment horizontal="center" vertical="center"/>
    </xf>
    <xf numFmtId="0" fontId="12" fillId="3" borderId="14" xfId="3" applyFill="1" applyBorder="1" applyAlignment="1">
      <alignment horizontal="center" vertical="center"/>
    </xf>
    <xf numFmtId="0" fontId="12" fillId="3" borderId="9" xfId="3" applyFill="1" applyBorder="1" applyAlignment="1">
      <alignment horizontal="center" vertical="center"/>
    </xf>
    <xf numFmtId="0" fontId="0" fillId="3" borderId="22" xfId="0" applyBorder="1" applyAlignment="1">
      <alignment horizontal="center"/>
    </xf>
    <xf numFmtId="0" fontId="0" fillId="3" borderId="29" xfId="0" applyBorder="1" applyAlignment="1">
      <alignment horizontal="center"/>
    </xf>
    <xf numFmtId="0" fontId="0" fillId="3" borderId="28" xfId="0" applyBorder="1" applyAlignment="1">
      <alignment horizontal="center"/>
    </xf>
  </cellXfs>
  <cellStyles count="14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5. Tabell-kropp hf" xfId="5" xr:uid="{00000000-0005-0000-0000-000004000000}"/>
    <cellStyle name="8. Tabell-kilde" xfId="6" xr:uid="{00000000-0005-0000-0000-000005000000}"/>
    <cellStyle name="9. Tabell-note" xfId="7" xr:uid="{00000000-0005-0000-0000-000006000000}"/>
    <cellStyle name="Hyperkobling" xfId="8" builtinId="8"/>
    <cellStyle name="Komma" xfId="11" builtinId="3"/>
    <cellStyle name="Normal" xfId="0" builtinId="0" customBuiltin="1"/>
    <cellStyle name="Normal 2" xfId="13" xr:uid="{00000000-0005-0000-0000-00000A000000}"/>
    <cellStyle name="Prosent" xfId="12" builtinId="5"/>
    <cellStyle name="Tabell" xfId="9" xr:uid="{00000000-0005-0000-0000-00000C000000}"/>
    <cellStyle name="Tabell-tittel" xfId="10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1"/>
  <sheetViews>
    <sheetView workbookViewId="0">
      <selection activeCell="B15" sqref="B15"/>
    </sheetView>
  </sheetViews>
  <sheetFormatPr baseColWidth="10" defaultRowHeight="12.75" x14ac:dyDescent="0.2"/>
  <cols>
    <col min="1" max="1" width="11.42578125" style="165"/>
    <col min="2" max="2" width="110.85546875" style="165" bestFit="1" customWidth="1"/>
    <col min="3" max="3" width="23.42578125" style="165" customWidth="1"/>
    <col min="4" max="16384" width="11.42578125" style="165"/>
  </cols>
  <sheetData>
    <row r="1" spans="1:3" ht="18" x14ac:dyDescent="0.25">
      <c r="A1" s="226" t="s">
        <v>135</v>
      </c>
    </row>
    <row r="3" spans="1:3" x14ac:dyDescent="0.2">
      <c r="A3" s="227" t="s">
        <v>80</v>
      </c>
      <c r="B3" s="227" t="s">
        <v>81</v>
      </c>
      <c r="C3" s="272" t="s">
        <v>82</v>
      </c>
    </row>
    <row r="4" spans="1:3" s="171" customFormat="1" x14ac:dyDescent="0.2">
      <c r="A4" s="228" t="s">
        <v>83</v>
      </c>
      <c r="B4" s="277" t="str">
        <f>'A.12.1'!A3</f>
        <v xml:space="preserve">Totale FoU-utgifter¹ i helseforetak etter type helseforetak og utgiftstype i 2017. Mill. kr. </v>
      </c>
      <c r="C4" s="273" t="str">
        <f>'A.12.1'!A1</f>
        <v>Sist oppdatert 20.02.2019</v>
      </c>
    </row>
    <row r="5" spans="1:3" s="171" customFormat="1" x14ac:dyDescent="0.2">
      <c r="A5" s="228" t="s">
        <v>84</v>
      </c>
      <c r="B5" s="277" t="str">
        <f>'A.12.2'!A3</f>
        <v>Totale FoU-utgifter¹ i helseforetakene etter helseregion og utgiftstype i 2017. Mill. kr.</v>
      </c>
      <c r="C5" s="273" t="str">
        <f>'A.12.2'!A1</f>
        <v>Sist oppdatert 20.02.2019</v>
      </c>
    </row>
    <row r="6" spans="1:3" x14ac:dyDescent="0.2">
      <c r="A6" s="228" t="s">
        <v>85</v>
      </c>
      <c r="B6" s="277" t="str">
        <f>'A.12.3'!A3&amp;'A.12.3'!A4</f>
        <v>Totale FoU-utgifter¹ i helseforetak med universitetssykehusfunksjon etter helseregion og utgiftstype i 2017. Mill. kr.</v>
      </c>
      <c r="C6" s="273" t="str">
        <f>'A.12.3'!A1</f>
        <v>Sist oppdatert 20.02.2019</v>
      </c>
    </row>
    <row r="7" spans="1:3" x14ac:dyDescent="0.2">
      <c r="A7" s="228" t="s">
        <v>86</v>
      </c>
      <c r="B7" s="277" t="str">
        <f>'A.12.4'!A3</f>
        <v>Totale FoU-utgifter¹ i øvrige helseforetak og private, ideelle sykehus2 etter helseregion og utgiftstype i 2017. Mill. kr.</v>
      </c>
      <c r="C7" s="273" t="str">
        <f>'A.12.4'!A1</f>
        <v>Sist oppdatert 20.02.2019</v>
      </c>
    </row>
    <row r="8" spans="1:3" s="171" customFormat="1" x14ac:dyDescent="0.2">
      <c r="A8" s="228" t="s">
        <v>87</v>
      </c>
      <c r="B8" s="277" t="str">
        <f>'A.12.5'!A3</f>
        <v xml:space="preserve">Totale FoU-utgifter¹ i helseforetakene etter helseregion og finansieringskilde i 2017. Mill. kr. </v>
      </c>
      <c r="C8" s="273" t="str">
        <f>'A.12.5'!A1</f>
        <v>Sist oppdatert 20.02.2019</v>
      </c>
    </row>
    <row r="9" spans="1:3" x14ac:dyDescent="0.2">
      <c r="A9" s="228" t="s">
        <v>88</v>
      </c>
      <c r="B9" s="277" t="str">
        <f>'A.12.6'!A3</f>
        <v xml:space="preserve">Totale FoU-utgifter¹ i helseforetak med universitetssykehusfunksjon etter helseregion og finansieringskilde i 2017. Mill. kr. </v>
      </c>
      <c r="C9" s="273" t="str">
        <f>'A.12.6'!A1</f>
        <v>Sist oppdatert 20.02.2019</v>
      </c>
    </row>
    <row r="10" spans="1:3" x14ac:dyDescent="0.2">
      <c r="A10" s="228" t="s">
        <v>89</v>
      </c>
      <c r="B10" s="277" t="str">
        <f>'A.12.7'!A3</f>
        <v xml:space="preserve">Totale FoU-utgifter¹ i øvrige helseforetak og private, ideelle helseforetak² etter helseregion og finansieringskilde i 2017. Mill. kr. </v>
      </c>
      <c r="C10" s="273" t="str">
        <f>'A.12.7'!A1</f>
        <v>Sist oppdatert 20.02.2019</v>
      </c>
    </row>
    <row r="11" spans="1:3" s="171" customFormat="1" x14ac:dyDescent="0.2">
      <c r="A11" s="228" t="s">
        <v>90</v>
      </c>
      <c r="B11" s="277" t="str">
        <f>'A.12.8'!A3&amp;'A.12.8'!A4</f>
        <v>Forskerpersonale ved helseforetakene etter type helseforetak og stilling i 2017. Totalt og kvinner.</v>
      </c>
      <c r="C11" s="273" t="str">
        <f>'A.12.8'!A1</f>
        <v>Sist oppdatert 20.02.2019</v>
      </c>
    </row>
    <row r="12" spans="1:3" x14ac:dyDescent="0.2">
      <c r="A12" s="228" t="s">
        <v>91</v>
      </c>
      <c r="B12" s="277" t="str">
        <f>'A.12.9'!A3</f>
        <v>Forskerpersonale i helseforetak med universitetssykehusfunksjon etter helseregion og stilling i 2017.</v>
      </c>
      <c r="C12" s="273" t="str">
        <f>'A.12.9'!A1</f>
        <v>Sist oppdatert 20.02.2019</v>
      </c>
    </row>
    <row r="13" spans="1:3" x14ac:dyDescent="0.2">
      <c r="A13" s="228" t="s">
        <v>92</v>
      </c>
      <c r="B13" s="277" t="str">
        <f>'A.12.10'!A3</f>
        <v>Forskerpersonale i øvrige helseforetak og private, ideelle sykehus¹ etter helseregion og stilling i 2017.</v>
      </c>
      <c r="C13" s="273" t="str">
        <f>'A.12.10'!A1</f>
        <v>Sist oppdatert 20.02.2019</v>
      </c>
    </row>
    <row r="14" spans="1:3" s="171" customFormat="1" x14ac:dyDescent="0.2">
      <c r="A14" s="228" t="s">
        <v>93</v>
      </c>
      <c r="B14" s="277" t="str">
        <f>'A.12.11'!A3</f>
        <v>Totale FoU-årsverk¹ i helseforetak etter helseregion og type helseforetak i 2017.</v>
      </c>
      <c r="C14" s="273" t="str">
        <f>'A.12.11'!A1</f>
        <v>Sist oppdatert 20.02.2019</v>
      </c>
    </row>
    <row r="15" spans="1:3" s="171" customFormat="1" x14ac:dyDescent="0.2">
      <c r="A15" s="228" t="s">
        <v>94</v>
      </c>
      <c r="B15" s="277" t="str">
        <f>'A.12.12'!A3&amp;'A.12.12'!A4</f>
        <v>FoU-årsverk utført av leger og øvrig forskerpersonale i helseforetak etter helseregion og type helseforetak i 2017.</v>
      </c>
      <c r="C15" s="273" t="str">
        <f>'A.12.12'!A1</f>
        <v>Sist oppdatert 20.02.2019</v>
      </c>
    </row>
    <row r="16" spans="1:3" x14ac:dyDescent="0.2">
      <c r="A16" s="228" t="s">
        <v>95</v>
      </c>
      <c r="B16" s="277" t="str">
        <f>'A.12.13'!A3</f>
        <v xml:space="preserve">Totale FoU-utgifter¹ i helseforetak etter type helseforetak og utgiftstype 2007–2017. Mill. kr. </v>
      </c>
      <c r="C16" s="273" t="str">
        <f>'A.12.13'!A1</f>
        <v>Sist oppdatert 20.02.2019</v>
      </c>
    </row>
    <row r="17" spans="1:3" x14ac:dyDescent="0.2">
      <c r="A17" s="228" t="s">
        <v>96</v>
      </c>
      <c r="B17" s="277" t="str">
        <f>'A.12.14'!A3</f>
        <v>FoU-årsverk i helseforetak etter type helseforetak og stillingsgruppe i 2007–2017.</v>
      </c>
      <c r="C17" s="273" t="str">
        <f>'A.12.14'!A1</f>
        <v>Sist oppdatert 21.02.2019</v>
      </c>
    </row>
    <row r="18" spans="1:3" x14ac:dyDescent="0.2">
      <c r="A18" s="228" t="s">
        <v>106</v>
      </c>
      <c r="B18" s="277" t="str">
        <f>'A.12.15'!A3</f>
        <v xml:space="preserve">FoU-personale ved helseforetakene etter type helseforetak og stilling i 2008–2017. </v>
      </c>
      <c r="C18" s="273" t="str">
        <f>'A.12.15'!A1</f>
        <v>Sist oppdatert 21.02.2019</v>
      </c>
    </row>
    <row r="19" spans="1:3" x14ac:dyDescent="0.2">
      <c r="A19" s="277"/>
    </row>
    <row r="20" spans="1:3" x14ac:dyDescent="0.2">
      <c r="A20" s="277"/>
    </row>
    <row r="21" spans="1:3" x14ac:dyDescent="0.2">
      <c r="A21" s="277"/>
    </row>
  </sheetData>
  <hyperlinks>
    <hyperlink ref="A4" location="A.12.1!A1" display="A.12.1" xr:uid="{00000000-0004-0000-0000-000000000000}"/>
    <hyperlink ref="A5" location="A.12.2!A1" display="A.12.2" xr:uid="{00000000-0004-0000-0000-000001000000}"/>
    <hyperlink ref="A6" location="A.12.3!A1" display="A.12.3" xr:uid="{00000000-0004-0000-0000-000002000000}"/>
    <hyperlink ref="A7" location="A.12.4!A1" display="A.12.4" xr:uid="{00000000-0004-0000-0000-000003000000}"/>
    <hyperlink ref="A8" location="A.12.5!A1" display="A.12.5" xr:uid="{00000000-0004-0000-0000-000004000000}"/>
    <hyperlink ref="A9" location="A.12.6!A1" display="A.12.6" xr:uid="{00000000-0004-0000-0000-000005000000}"/>
    <hyperlink ref="A10" location="A.12.7!A1" display="A.12.7" xr:uid="{00000000-0004-0000-0000-000006000000}"/>
    <hyperlink ref="A11" location="A.12.8!A1" display="A.12.8" xr:uid="{00000000-0004-0000-0000-000007000000}"/>
    <hyperlink ref="A12" location="A.12.9!A1" display="A.12.9" xr:uid="{00000000-0004-0000-0000-000008000000}"/>
    <hyperlink ref="A13" location="A.12.10!A1" display="A.12.10" xr:uid="{00000000-0004-0000-0000-000009000000}"/>
    <hyperlink ref="A14" location="A.12.11!A1" display="A.12.11" xr:uid="{00000000-0004-0000-0000-00000A000000}"/>
    <hyperlink ref="A15" location="A.12.12!A1" display="A.12.12" xr:uid="{00000000-0004-0000-0000-00000B000000}"/>
    <hyperlink ref="A16" location="A.12.13!A1" display="A.12.13" xr:uid="{00000000-0004-0000-0000-00000C000000}"/>
    <hyperlink ref="A17" location="A.12.14!A1" display="A.12.14" xr:uid="{00000000-0004-0000-0000-00000D000000}"/>
    <hyperlink ref="A18" location="A.12.15!A1" display="A.12.15" xr:uid="{00000000-0004-0000-0000-00000E000000}"/>
  </hyperlinks>
  <pageMargins left="0.7" right="0.7" top="0.78740157499999996" bottom="0.78740157499999996" header="0.3" footer="0.3"/>
  <pageSetup paperSize="9" scale="6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  <pageSetUpPr fitToPage="1"/>
  </sheetPr>
  <dimension ref="A1:Q29"/>
  <sheetViews>
    <sheetView showGridLines="0" zoomScaleNormal="100" workbookViewId="0">
      <selection activeCell="A2" sqref="A2"/>
    </sheetView>
  </sheetViews>
  <sheetFormatPr baseColWidth="10" defaultColWidth="9.140625" defaultRowHeight="12.75" x14ac:dyDescent="0.2"/>
  <cols>
    <col min="1" max="1" width="26.5703125" style="8" customWidth="1"/>
    <col min="2" max="5" width="8.42578125" style="8" customWidth="1"/>
    <col min="6" max="6" width="11.5703125" style="8" customWidth="1"/>
    <col min="7" max="12" width="9.140625" style="8"/>
    <col min="13" max="13" width="4" style="8" bestFit="1" customWidth="1"/>
    <col min="14" max="16384" width="9.140625" style="8"/>
  </cols>
  <sheetData>
    <row r="1" spans="1:17" x14ac:dyDescent="0.2">
      <c r="A1" s="48" t="s">
        <v>137</v>
      </c>
    </row>
    <row r="2" spans="1:17" s="7" customFormat="1" ht="18" x14ac:dyDescent="0.25">
      <c r="A2" s="47" t="s">
        <v>63</v>
      </c>
    </row>
    <row r="3" spans="1:17" s="7" customFormat="1" ht="15.75" x14ac:dyDescent="0.25">
      <c r="A3" s="117" t="s">
        <v>148</v>
      </c>
    </row>
    <row r="4" spans="1:17" x14ac:dyDescent="0.2">
      <c r="A4" s="164"/>
    </row>
    <row r="5" spans="1:17" s="18" customFormat="1" ht="14.25" x14ac:dyDescent="0.2">
      <c r="A5" s="70"/>
      <c r="B5" s="29" t="s">
        <v>2</v>
      </c>
      <c r="C5" s="23" t="s">
        <v>37</v>
      </c>
      <c r="D5" s="23" t="s">
        <v>37</v>
      </c>
      <c r="E5" s="23" t="s">
        <v>37</v>
      </c>
      <c r="F5" s="68" t="s">
        <v>37</v>
      </c>
      <c r="K5" s="229"/>
      <c r="L5" s="229"/>
      <c r="M5" s="229"/>
      <c r="N5" s="229"/>
      <c r="O5" s="229"/>
      <c r="P5" s="229"/>
      <c r="Q5" s="229"/>
    </row>
    <row r="6" spans="1:17" s="18" customFormat="1" ht="14.25" x14ac:dyDescent="0.2">
      <c r="A6" s="260" t="s">
        <v>10</v>
      </c>
      <c r="B6" s="30"/>
      <c r="C6" s="26" t="s">
        <v>38</v>
      </c>
      <c r="D6" s="26" t="s">
        <v>40</v>
      </c>
      <c r="E6" s="26" t="s">
        <v>41</v>
      </c>
      <c r="F6" s="69" t="s">
        <v>39</v>
      </c>
      <c r="H6"/>
      <c r="I6"/>
      <c r="J6"/>
      <c r="K6"/>
      <c r="L6"/>
      <c r="M6"/>
      <c r="N6"/>
      <c r="O6"/>
      <c r="P6"/>
      <c r="Q6" s="229"/>
    </row>
    <row r="7" spans="1:17" s="18" customFormat="1" x14ac:dyDescent="0.2">
      <c r="A7" s="60" t="s">
        <v>49</v>
      </c>
      <c r="B7" s="299">
        <f>SUM(C7:F7)</f>
        <v>1749</v>
      </c>
      <c r="C7" s="300">
        <v>780</v>
      </c>
      <c r="D7" s="300">
        <v>544</v>
      </c>
      <c r="E7" s="300">
        <v>176</v>
      </c>
      <c r="F7" s="301">
        <v>249</v>
      </c>
      <c r="G7" s="205"/>
      <c r="H7"/>
      <c r="I7"/>
      <c r="J7"/>
      <c r="K7"/>
      <c r="L7"/>
      <c r="M7"/>
      <c r="N7"/>
      <c r="O7"/>
      <c r="P7"/>
      <c r="Q7" s="229"/>
    </row>
    <row r="8" spans="1:17" s="18" customFormat="1" x14ac:dyDescent="0.2">
      <c r="A8" s="60" t="s">
        <v>50</v>
      </c>
      <c r="B8" s="302">
        <f t="shared" ref="B8:B16" si="0">SUM(C8:F8)</f>
        <v>392</v>
      </c>
      <c r="C8" s="303">
        <v>127</v>
      </c>
      <c r="D8" s="303">
        <v>139</v>
      </c>
      <c r="E8" s="303">
        <v>44</v>
      </c>
      <c r="F8" s="304">
        <v>82</v>
      </c>
      <c r="G8" s="205"/>
      <c r="H8"/>
      <c r="I8"/>
      <c r="J8"/>
      <c r="K8"/>
      <c r="L8"/>
      <c r="M8"/>
      <c r="N8"/>
      <c r="O8"/>
      <c r="P8"/>
      <c r="Q8" s="229"/>
    </row>
    <row r="9" spans="1:17" s="18" customFormat="1" x14ac:dyDescent="0.2">
      <c r="A9" s="225" t="s">
        <v>68</v>
      </c>
      <c r="B9" s="302">
        <f t="shared" si="0"/>
        <v>150</v>
      </c>
      <c r="C9" s="303">
        <v>67</v>
      </c>
      <c r="D9" s="303">
        <v>48</v>
      </c>
      <c r="E9" s="303">
        <v>14</v>
      </c>
      <c r="F9" s="305">
        <v>21</v>
      </c>
      <c r="G9" s="205"/>
      <c r="H9"/>
      <c r="I9"/>
      <c r="J9"/>
      <c r="K9"/>
      <c r="L9"/>
      <c r="M9"/>
      <c r="N9"/>
      <c r="O9"/>
      <c r="P9"/>
      <c r="Q9" s="229"/>
    </row>
    <row r="10" spans="1:17" s="18" customFormat="1" x14ac:dyDescent="0.2">
      <c r="A10" s="67" t="s">
        <v>100</v>
      </c>
      <c r="B10" s="306">
        <f t="shared" si="0"/>
        <v>2291</v>
      </c>
      <c r="C10" s="307">
        <f>C7+C8+C9</f>
        <v>974</v>
      </c>
      <c r="D10" s="307">
        <f t="shared" ref="D10:F10" si="1">D7+D8+D9</f>
        <v>731</v>
      </c>
      <c r="E10" s="307">
        <f t="shared" si="1"/>
        <v>234</v>
      </c>
      <c r="F10" s="308">
        <f t="shared" si="1"/>
        <v>352</v>
      </c>
      <c r="G10" s="205"/>
      <c r="H10"/>
      <c r="I10"/>
      <c r="J10"/>
      <c r="K10"/>
      <c r="L10"/>
      <c r="M10"/>
      <c r="N10"/>
      <c r="O10"/>
      <c r="P10"/>
      <c r="Q10" s="229"/>
    </row>
    <row r="11" spans="1:17" s="18" customFormat="1" x14ac:dyDescent="0.2">
      <c r="A11" s="60" t="s">
        <v>13</v>
      </c>
      <c r="B11" s="302">
        <f t="shared" si="0"/>
        <v>306</v>
      </c>
      <c r="C11" s="303">
        <v>254</v>
      </c>
      <c r="D11" s="135">
        <v>10</v>
      </c>
      <c r="E11" s="135">
        <v>34</v>
      </c>
      <c r="F11" s="233">
        <v>8</v>
      </c>
      <c r="G11" s="205"/>
      <c r="H11"/>
      <c r="I11"/>
      <c r="J11"/>
      <c r="K11"/>
      <c r="L11"/>
      <c r="M11"/>
      <c r="N11"/>
      <c r="O11"/>
      <c r="P11"/>
      <c r="Q11" s="229"/>
    </row>
    <row r="12" spans="1:17" s="18" customFormat="1" x14ac:dyDescent="0.2">
      <c r="A12" s="60" t="s">
        <v>27</v>
      </c>
      <c r="B12" s="302">
        <f t="shared" si="0"/>
        <v>520</v>
      </c>
      <c r="C12" s="303">
        <v>339</v>
      </c>
      <c r="D12" s="303">
        <v>103</v>
      </c>
      <c r="E12" s="303">
        <v>40</v>
      </c>
      <c r="F12" s="305">
        <v>38</v>
      </c>
      <c r="G12" s="205"/>
      <c r="H12"/>
      <c r="I12"/>
      <c r="J12"/>
      <c r="K12"/>
      <c r="L12"/>
      <c r="M12"/>
      <c r="N12"/>
      <c r="O12"/>
      <c r="P12"/>
      <c r="Q12" s="229"/>
    </row>
    <row r="13" spans="1:17" s="18" customFormat="1" x14ac:dyDescent="0.2">
      <c r="A13" s="61" t="s">
        <v>6</v>
      </c>
      <c r="B13" s="306">
        <f t="shared" si="0"/>
        <v>826</v>
      </c>
      <c r="C13" s="307">
        <f>SUM(C11:C12)</f>
        <v>593</v>
      </c>
      <c r="D13" s="307">
        <f t="shared" ref="D13:F13" si="2">SUM(D11:D12)</f>
        <v>113</v>
      </c>
      <c r="E13" s="307">
        <f t="shared" si="2"/>
        <v>74</v>
      </c>
      <c r="F13" s="308">
        <f t="shared" si="2"/>
        <v>46</v>
      </c>
      <c r="G13" s="205"/>
      <c r="H13"/>
      <c r="I13"/>
      <c r="J13"/>
      <c r="K13"/>
      <c r="L13"/>
      <c r="M13"/>
      <c r="N13"/>
      <c r="O13"/>
      <c r="P13"/>
      <c r="Q13" s="229"/>
    </row>
    <row r="14" spans="1:17" s="18" customFormat="1" x14ac:dyDescent="0.2">
      <c r="A14" s="59" t="s">
        <v>7</v>
      </c>
      <c r="B14" s="302">
        <f t="shared" si="0"/>
        <v>529</v>
      </c>
      <c r="C14" s="303">
        <v>393</v>
      </c>
      <c r="D14" s="303">
        <v>102</v>
      </c>
      <c r="E14" s="135">
        <v>22</v>
      </c>
      <c r="F14" s="305">
        <v>12</v>
      </c>
      <c r="G14" s="205"/>
      <c r="H14"/>
      <c r="I14"/>
      <c r="J14"/>
      <c r="K14"/>
      <c r="L14"/>
      <c r="M14"/>
      <c r="N14"/>
      <c r="O14"/>
      <c r="P14"/>
      <c r="Q14" s="229"/>
    </row>
    <row r="15" spans="1:17" x14ac:dyDescent="0.2">
      <c r="A15" s="59" t="s">
        <v>8</v>
      </c>
      <c r="B15" s="302">
        <f t="shared" si="0"/>
        <v>33</v>
      </c>
      <c r="C15" s="135">
        <v>33</v>
      </c>
      <c r="D15" s="309">
        <v>0</v>
      </c>
      <c r="E15" s="309">
        <v>0</v>
      </c>
      <c r="F15" s="233">
        <v>0</v>
      </c>
      <c r="G15" s="206"/>
      <c r="H15"/>
      <c r="I15"/>
      <c r="J15"/>
      <c r="K15"/>
      <c r="L15"/>
      <c r="M15"/>
      <c r="N15"/>
      <c r="O15"/>
      <c r="P15"/>
      <c r="Q15" s="229"/>
    </row>
    <row r="16" spans="1:17" x14ac:dyDescent="0.2">
      <c r="A16" s="61" t="s">
        <v>9</v>
      </c>
      <c r="B16" s="306">
        <f t="shared" si="0"/>
        <v>562</v>
      </c>
      <c r="C16" s="307">
        <f>SUM(C14:C15)</f>
        <v>426</v>
      </c>
      <c r="D16" s="307">
        <f t="shared" ref="D16:F16" si="3">SUM(D14:D15)</f>
        <v>102</v>
      </c>
      <c r="E16" s="307">
        <f t="shared" si="3"/>
        <v>22</v>
      </c>
      <c r="F16" s="308">
        <f t="shared" si="3"/>
        <v>12</v>
      </c>
      <c r="G16" s="206"/>
      <c r="H16"/>
      <c r="I16"/>
      <c r="J16"/>
      <c r="K16"/>
      <c r="L16"/>
      <c r="M16"/>
      <c r="N16"/>
      <c r="O16"/>
      <c r="P16"/>
      <c r="Q16" s="229"/>
    </row>
    <row r="17" spans="1:17" x14ac:dyDescent="0.2">
      <c r="A17" s="83" t="s">
        <v>2</v>
      </c>
      <c r="B17" s="307">
        <f>B10+B13+B16</f>
        <v>3679</v>
      </c>
      <c r="C17" s="307">
        <f>C10+C13+C16</f>
        <v>1993</v>
      </c>
      <c r="D17" s="307">
        <f>D10+D13+D16</f>
        <v>946</v>
      </c>
      <c r="E17" s="307">
        <f>E10+E13+E16</f>
        <v>330</v>
      </c>
      <c r="F17" s="308">
        <f>F10+F13+F16</f>
        <v>410</v>
      </c>
      <c r="G17" s="206"/>
      <c r="I17"/>
      <c r="J17"/>
      <c r="K17"/>
      <c r="L17"/>
      <c r="M17"/>
      <c r="N17"/>
      <c r="O17"/>
      <c r="P17"/>
      <c r="Q17" s="229"/>
    </row>
    <row r="18" spans="1:17" s="7" customFormat="1" x14ac:dyDescent="0.2">
      <c r="B18" s="10"/>
      <c r="C18" s="10"/>
      <c r="D18" s="10"/>
      <c r="E18" s="10"/>
      <c r="F18" s="10"/>
      <c r="I18"/>
      <c r="J18"/>
      <c r="K18"/>
      <c r="L18"/>
      <c r="M18"/>
      <c r="N18"/>
      <c r="O18"/>
      <c r="P18"/>
      <c r="Q18" s="229"/>
    </row>
    <row r="19" spans="1:17" x14ac:dyDescent="0.2">
      <c r="A19" s="13" t="s">
        <v>99</v>
      </c>
      <c r="I19"/>
      <c r="J19"/>
      <c r="K19"/>
      <c r="L19"/>
      <c r="M19"/>
      <c r="N19"/>
      <c r="O19"/>
      <c r="P19"/>
      <c r="Q19" s="229"/>
    </row>
    <row r="20" spans="1:17" ht="12.75" customHeight="1" x14ac:dyDescent="0.2">
      <c r="A20" s="335"/>
      <c r="B20" s="321"/>
      <c r="C20" s="321"/>
      <c r="D20" s="321"/>
      <c r="E20" s="321"/>
      <c r="F20" s="321"/>
      <c r="G20" s="321"/>
      <c r="I20"/>
      <c r="J20"/>
      <c r="K20"/>
      <c r="L20"/>
      <c r="M20"/>
      <c r="N20"/>
      <c r="O20"/>
      <c r="P20"/>
      <c r="Q20" s="229"/>
    </row>
    <row r="21" spans="1:17" customFormat="1" x14ac:dyDescent="0.2">
      <c r="K21" s="229"/>
      <c r="L21" s="229"/>
      <c r="M21" s="229"/>
      <c r="N21" s="229"/>
      <c r="O21" s="229"/>
      <c r="P21" s="229"/>
      <c r="Q21" s="229"/>
    </row>
    <row r="22" spans="1:17" customFormat="1" x14ac:dyDescent="0.2">
      <c r="K22" s="229"/>
      <c r="L22" s="229"/>
      <c r="M22" s="229"/>
      <c r="N22" s="229"/>
      <c r="O22" s="229"/>
      <c r="P22" s="229"/>
      <c r="Q22" s="229"/>
    </row>
    <row r="23" spans="1:17" customFormat="1" x14ac:dyDescent="0.2">
      <c r="K23" s="229"/>
      <c r="L23" s="229"/>
      <c r="M23" s="229"/>
      <c r="N23" s="229"/>
      <c r="O23" s="229"/>
      <c r="P23" s="229"/>
      <c r="Q23" s="229"/>
    </row>
    <row r="24" spans="1:17" customFormat="1" x14ac:dyDescent="0.2">
      <c r="K24" s="229"/>
      <c r="L24" s="229"/>
      <c r="M24" s="229"/>
      <c r="N24" s="229"/>
      <c r="O24" s="229"/>
      <c r="P24" s="229"/>
      <c r="Q24" s="229"/>
    </row>
    <row r="25" spans="1:17" x14ac:dyDescent="0.2">
      <c r="K25" s="229"/>
      <c r="L25" s="229"/>
      <c r="M25" s="229"/>
      <c r="N25" s="229"/>
      <c r="O25" s="229"/>
      <c r="P25" s="229"/>
      <c r="Q25" s="229"/>
    </row>
    <row r="26" spans="1:17" x14ac:dyDescent="0.2">
      <c r="K26" s="229"/>
      <c r="L26" s="229"/>
      <c r="M26" s="229"/>
      <c r="N26" s="229"/>
      <c r="O26" s="229"/>
      <c r="P26" s="229"/>
      <c r="Q26" s="229"/>
    </row>
    <row r="27" spans="1:17" x14ac:dyDescent="0.2">
      <c r="K27" s="229"/>
      <c r="L27" s="229"/>
      <c r="M27" s="229"/>
      <c r="N27" s="229"/>
      <c r="O27" s="229"/>
      <c r="P27" s="229"/>
      <c r="Q27" s="229"/>
    </row>
    <row r="28" spans="1:17" x14ac:dyDescent="0.2">
      <c r="K28" s="229"/>
      <c r="L28" s="229"/>
      <c r="M28" s="229"/>
      <c r="N28" s="229"/>
      <c r="O28" s="229"/>
      <c r="P28" s="229"/>
      <c r="Q28" s="229"/>
    </row>
    <row r="29" spans="1:17" x14ac:dyDescent="0.2">
      <c r="K29" s="229"/>
      <c r="L29" s="229"/>
      <c r="M29" s="229"/>
      <c r="N29" s="229"/>
      <c r="O29" s="229"/>
      <c r="P29" s="229"/>
      <c r="Q29" s="229"/>
    </row>
  </sheetData>
  <mergeCells count="1">
    <mergeCell ref="A20:G20"/>
  </mergeCells>
  <phoneticPr fontId="0" type="noConversion"/>
  <pageMargins left="0.62992125984251968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  <pageSetUpPr fitToPage="1"/>
  </sheetPr>
  <dimension ref="A1:N24"/>
  <sheetViews>
    <sheetView showGridLines="0" tabSelected="1" zoomScaleNormal="100" workbookViewId="0">
      <selection activeCell="A4" sqref="A4"/>
    </sheetView>
  </sheetViews>
  <sheetFormatPr baseColWidth="10" defaultColWidth="9.140625" defaultRowHeight="12.75" x14ac:dyDescent="0.2"/>
  <cols>
    <col min="1" max="1" width="26.5703125" style="8" customWidth="1"/>
    <col min="2" max="5" width="8.85546875" style="8" customWidth="1"/>
    <col min="6" max="6" width="11.7109375" style="8" customWidth="1"/>
    <col min="7" max="16384" width="9.140625" style="8"/>
  </cols>
  <sheetData>
    <row r="1" spans="1:14" x14ac:dyDescent="0.2">
      <c r="A1" s="48" t="s">
        <v>137</v>
      </c>
    </row>
    <row r="2" spans="1:14" s="7" customFormat="1" ht="18" x14ac:dyDescent="0.25">
      <c r="A2" s="47" t="s">
        <v>64</v>
      </c>
    </row>
    <row r="3" spans="1:14" s="7" customFormat="1" ht="15.75" x14ac:dyDescent="0.25">
      <c r="A3" s="117" t="s">
        <v>149</v>
      </c>
    </row>
    <row r="5" spans="1:14" s="18" customFormat="1" ht="14.25" x14ac:dyDescent="0.2">
      <c r="A5" s="154"/>
      <c r="B5" s="155" t="s">
        <v>2</v>
      </c>
      <c r="C5" s="147" t="s">
        <v>37</v>
      </c>
      <c r="D5" s="147" t="s">
        <v>37</v>
      </c>
      <c r="E5" s="147" t="s">
        <v>37</v>
      </c>
      <c r="F5" s="156" t="s">
        <v>37</v>
      </c>
      <c r="I5"/>
      <c r="J5"/>
      <c r="K5"/>
      <c r="L5"/>
      <c r="M5"/>
      <c r="N5"/>
    </row>
    <row r="6" spans="1:14" s="18" customFormat="1" ht="14.25" x14ac:dyDescent="0.2">
      <c r="A6" s="261" t="s">
        <v>10</v>
      </c>
      <c r="B6" s="149"/>
      <c r="C6" s="150" t="s">
        <v>38</v>
      </c>
      <c r="D6" s="150" t="s">
        <v>40</v>
      </c>
      <c r="E6" s="150" t="s">
        <v>41</v>
      </c>
      <c r="F6" s="157" t="s">
        <v>39</v>
      </c>
      <c r="I6"/>
      <c r="J6"/>
      <c r="K6"/>
      <c r="L6"/>
      <c r="M6"/>
      <c r="N6"/>
    </row>
    <row r="7" spans="1:14" s="18" customFormat="1" x14ac:dyDescent="0.2">
      <c r="A7" s="146" t="s">
        <v>49</v>
      </c>
      <c r="B7" s="202">
        <f>SUM(C7:F7)</f>
        <v>522</v>
      </c>
      <c r="C7" s="295">
        <v>348</v>
      </c>
      <c r="D7" s="295">
        <v>41</v>
      </c>
      <c r="E7" s="295">
        <v>85</v>
      </c>
      <c r="F7" s="297">
        <v>48</v>
      </c>
      <c r="H7"/>
      <c r="I7"/>
      <c r="J7"/>
      <c r="K7"/>
      <c r="L7"/>
      <c r="M7"/>
      <c r="N7"/>
    </row>
    <row r="8" spans="1:14" s="18" customFormat="1" x14ac:dyDescent="0.2">
      <c r="A8" s="148" t="s">
        <v>50</v>
      </c>
      <c r="B8" s="203">
        <f t="shared" ref="B8:B16" si="0">SUM(C8:F8)</f>
        <v>167</v>
      </c>
      <c r="C8" s="296">
        <v>99</v>
      </c>
      <c r="D8" s="296">
        <v>19</v>
      </c>
      <c r="E8" s="296">
        <v>39</v>
      </c>
      <c r="F8" s="298">
        <v>10</v>
      </c>
      <c r="H8"/>
      <c r="I8"/>
      <c r="J8"/>
      <c r="K8"/>
      <c r="L8"/>
      <c r="M8"/>
      <c r="N8"/>
    </row>
    <row r="9" spans="1:14" s="18" customFormat="1" x14ac:dyDescent="0.2">
      <c r="A9" s="225" t="s">
        <v>68</v>
      </c>
      <c r="B9" s="203">
        <f t="shared" si="0"/>
        <v>150</v>
      </c>
      <c r="C9" s="296">
        <v>104</v>
      </c>
      <c r="D9" s="296">
        <v>19</v>
      </c>
      <c r="E9" s="296">
        <v>19</v>
      </c>
      <c r="F9" s="298">
        <v>8</v>
      </c>
      <c r="H9"/>
      <c r="I9"/>
      <c r="J9"/>
      <c r="K9"/>
      <c r="L9"/>
      <c r="M9"/>
      <c r="N9"/>
    </row>
    <row r="10" spans="1:14" s="18" customFormat="1" x14ac:dyDescent="0.2">
      <c r="A10" s="151" t="s">
        <v>100</v>
      </c>
      <c r="B10" s="204">
        <f t="shared" si="0"/>
        <v>839</v>
      </c>
      <c r="C10" s="230">
        <f>C7+C8+C9</f>
        <v>551</v>
      </c>
      <c r="D10" s="230">
        <f t="shared" ref="D10:F10" si="1">D7+D8+D9</f>
        <v>79</v>
      </c>
      <c r="E10" s="230">
        <f t="shared" si="1"/>
        <v>143</v>
      </c>
      <c r="F10" s="231">
        <f t="shared" si="1"/>
        <v>66</v>
      </c>
      <c r="H10"/>
      <c r="I10"/>
      <c r="J10"/>
      <c r="K10"/>
      <c r="L10"/>
      <c r="M10"/>
      <c r="N10"/>
    </row>
    <row r="11" spans="1:14" s="18" customFormat="1" x14ac:dyDescent="0.2">
      <c r="A11" s="148" t="s">
        <v>13</v>
      </c>
      <c r="B11" s="203">
        <f t="shared" si="0"/>
        <v>29</v>
      </c>
      <c r="C11" s="296">
        <v>26</v>
      </c>
      <c r="D11" s="135">
        <v>2</v>
      </c>
      <c r="E11" s="135">
        <v>1</v>
      </c>
      <c r="F11" s="232">
        <v>0</v>
      </c>
      <c r="H11"/>
      <c r="I11"/>
      <c r="J11"/>
      <c r="K11"/>
      <c r="L11"/>
      <c r="M11"/>
      <c r="N11"/>
    </row>
    <row r="12" spans="1:14" s="18" customFormat="1" x14ac:dyDescent="0.2">
      <c r="A12" s="148" t="s">
        <v>27</v>
      </c>
      <c r="B12" s="203">
        <f t="shared" si="0"/>
        <v>146</v>
      </c>
      <c r="C12" s="296">
        <v>112</v>
      </c>
      <c r="D12" s="296">
        <v>10</v>
      </c>
      <c r="E12" s="296">
        <v>14</v>
      </c>
      <c r="F12" s="298">
        <v>10</v>
      </c>
      <c r="H12"/>
      <c r="I12"/>
      <c r="J12"/>
      <c r="K12"/>
      <c r="L12"/>
      <c r="M12"/>
      <c r="N12"/>
    </row>
    <row r="13" spans="1:14" s="18" customFormat="1" x14ac:dyDescent="0.2">
      <c r="A13" s="152" t="s">
        <v>6</v>
      </c>
      <c r="B13" s="204">
        <f t="shared" si="0"/>
        <v>175</v>
      </c>
      <c r="C13" s="230">
        <f>SUM(C11:C12)</f>
        <v>138</v>
      </c>
      <c r="D13" s="230">
        <f t="shared" ref="D13:F13" si="2">SUM(D11:D12)</f>
        <v>12</v>
      </c>
      <c r="E13" s="230">
        <f t="shared" si="2"/>
        <v>15</v>
      </c>
      <c r="F13" s="231">
        <f t="shared" si="2"/>
        <v>10</v>
      </c>
      <c r="H13"/>
      <c r="I13"/>
      <c r="J13"/>
      <c r="K13"/>
      <c r="L13"/>
      <c r="M13"/>
      <c r="N13"/>
    </row>
    <row r="14" spans="1:14" s="18" customFormat="1" x14ac:dyDescent="0.2">
      <c r="A14" s="153" t="s">
        <v>7</v>
      </c>
      <c r="B14" s="203">
        <f t="shared" si="0"/>
        <v>136</v>
      </c>
      <c r="C14" s="296">
        <v>126</v>
      </c>
      <c r="D14" s="296">
        <v>6</v>
      </c>
      <c r="E14" s="135">
        <v>2</v>
      </c>
      <c r="F14" s="233">
        <v>2</v>
      </c>
      <c r="H14"/>
      <c r="I14"/>
      <c r="J14"/>
      <c r="K14"/>
      <c r="L14"/>
      <c r="M14"/>
      <c r="N14"/>
    </row>
    <row r="15" spans="1:14" x14ac:dyDescent="0.2">
      <c r="A15" s="153" t="s">
        <v>8</v>
      </c>
      <c r="B15" s="203">
        <f t="shared" si="0"/>
        <v>6</v>
      </c>
      <c r="C15" s="135">
        <v>5</v>
      </c>
      <c r="D15" s="296">
        <v>1</v>
      </c>
      <c r="E15" s="135">
        <v>0</v>
      </c>
      <c r="F15" s="233">
        <v>0</v>
      </c>
      <c r="H15"/>
      <c r="I15"/>
      <c r="J15"/>
      <c r="K15"/>
      <c r="L15"/>
      <c r="M15"/>
      <c r="N15"/>
    </row>
    <row r="16" spans="1:14" x14ac:dyDescent="0.2">
      <c r="A16" s="152" t="s">
        <v>9</v>
      </c>
      <c r="B16" s="204">
        <f t="shared" si="0"/>
        <v>142</v>
      </c>
      <c r="C16" s="230">
        <f>SUM(C14:C15)</f>
        <v>131</v>
      </c>
      <c r="D16" s="230">
        <f t="shared" ref="D16" si="3">SUM(D14:D15)</f>
        <v>7</v>
      </c>
      <c r="E16" s="230">
        <f t="shared" ref="E16" si="4">SUM(E14:E15)</f>
        <v>2</v>
      </c>
      <c r="F16" s="231">
        <f t="shared" ref="F16" si="5">SUM(F14:F15)</f>
        <v>2</v>
      </c>
      <c r="H16"/>
      <c r="I16"/>
      <c r="J16"/>
      <c r="K16"/>
      <c r="L16"/>
      <c r="M16"/>
      <c r="N16"/>
    </row>
    <row r="17" spans="1:14" x14ac:dyDescent="0.2">
      <c r="A17" s="145" t="s">
        <v>2</v>
      </c>
      <c r="B17" s="287">
        <f>B10+B13+B16</f>
        <v>1156</v>
      </c>
      <c r="C17" s="230">
        <f>C10+C13+C16</f>
        <v>820</v>
      </c>
      <c r="D17" s="230">
        <f>D10+D13+D16</f>
        <v>98</v>
      </c>
      <c r="E17" s="230">
        <f>E10+E13+E16</f>
        <v>160</v>
      </c>
      <c r="F17" s="231">
        <f>F10+F13+F16</f>
        <v>78</v>
      </c>
      <c r="H17"/>
      <c r="I17"/>
      <c r="J17"/>
      <c r="K17"/>
      <c r="L17"/>
      <c r="M17"/>
      <c r="N17"/>
    </row>
    <row r="18" spans="1:14" s="7" customFormat="1" x14ac:dyDescent="0.2">
      <c r="B18" s="10"/>
      <c r="C18" s="10"/>
      <c r="D18" s="10"/>
      <c r="E18" s="10"/>
      <c r="F18" s="10"/>
      <c r="H18"/>
      <c r="I18"/>
      <c r="J18"/>
      <c r="K18"/>
      <c r="L18"/>
      <c r="M18"/>
    </row>
    <row r="19" spans="1:14" x14ac:dyDescent="0.2">
      <c r="A19" s="13" t="s">
        <v>99</v>
      </c>
      <c r="H19"/>
    </row>
    <row r="20" spans="1:14" ht="12.75" customHeight="1" x14ac:dyDescent="0.2">
      <c r="A20" s="335" t="s">
        <v>125</v>
      </c>
      <c r="B20" s="321"/>
      <c r="C20" s="321"/>
      <c r="D20" s="321"/>
      <c r="E20" s="321"/>
      <c r="F20" s="321"/>
      <c r="G20" s="321"/>
      <c r="H20"/>
    </row>
    <row r="21" spans="1:14" customFormat="1" x14ac:dyDescent="0.2"/>
    <row r="22" spans="1:14" customFormat="1" x14ac:dyDescent="0.2"/>
    <row r="23" spans="1:14" customFormat="1" x14ac:dyDescent="0.2"/>
    <row r="24" spans="1:14" customFormat="1" x14ac:dyDescent="0.2"/>
  </sheetData>
  <mergeCells count="1">
    <mergeCell ref="A20:G20"/>
  </mergeCells>
  <pageMargins left="0.62992125984251968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  <pageSetUpPr fitToPage="1"/>
  </sheetPr>
  <dimension ref="A1:H17"/>
  <sheetViews>
    <sheetView showGridLines="0" zoomScaleNormal="100" workbookViewId="0">
      <selection activeCell="A2" sqref="A2"/>
    </sheetView>
  </sheetViews>
  <sheetFormatPr baseColWidth="10" defaultColWidth="9.140625" defaultRowHeight="12.75" x14ac:dyDescent="0.2"/>
  <cols>
    <col min="1" max="1" width="45" style="10" customWidth="1"/>
    <col min="2" max="5" width="8.7109375" style="10" customWidth="1"/>
    <col min="6" max="6" width="11" style="10" bestFit="1" customWidth="1"/>
    <col min="7" max="16384" width="9.140625" style="10"/>
  </cols>
  <sheetData>
    <row r="1" spans="1:8" x14ac:dyDescent="0.2">
      <c r="A1" s="48" t="s">
        <v>137</v>
      </c>
    </row>
    <row r="2" spans="1:8" s="14" customFormat="1" ht="18" x14ac:dyDescent="0.25">
      <c r="A2" s="47" t="s">
        <v>65</v>
      </c>
    </row>
    <row r="3" spans="1:8" s="14" customFormat="1" ht="15.75" x14ac:dyDescent="0.25">
      <c r="A3" s="80" t="s">
        <v>150</v>
      </c>
    </row>
    <row r="5" spans="1:8" s="18" customFormat="1" ht="14.25" x14ac:dyDescent="0.2">
      <c r="A5" s="70"/>
      <c r="B5" s="29" t="s">
        <v>2</v>
      </c>
      <c r="C5" s="23" t="s">
        <v>37</v>
      </c>
      <c r="D5" s="23" t="s">
        <v>37</v>
      </c>
      <c r="E5" s="23" t="s">
        <v>37</v>
      </c>
      <c r="F5" s="68" t="s">
        <v>37</v>
      </c>
    </row>
    <row r="6" spans="1:8" s="18" customFormat="1" ht="14.25" x14ac:dyDescent="0.2">
      <c r="A6" s="71" t="s">
        <v>47</v>
      </c>
      <c r="B6" s="31"/>
      <c r="C6" s="28" t="s">
        <v>38</v>
      </c>
      <c r="D6" s="28" t="s">
        <v>40</v>
      </c>
      <c r="E6" s="28" t="s">
        <v>41</v>
      </c>
      <c r="F6" s="262" t="s">
        <v>39</v>
      </c>
    </row>
    <row r="7" spans="1:8" s="18" customFormat="1" x14ac:dyDescent="0.2">
      <c r="A7" s="259" t="s">
        <v>127</v>
      </c>
      <c r="B7" s="158">
        <f>SUM(C7:F7)</f>
        <v>2722.2699999999995</v>
      </c>
      <c r="C7" s="162">
        <v>1777.2999999999997</v>
      </c>
      <c r="D7" s="159">
        <v>557.37</v>
      </c>
      <c r="E7" s="159">
        <v>210</v>
      </c>
      <c r="F7" s="160">
        <v>177.60000000000002</v>
      </c>
      <c r="H7" s="160"/>
    </row>
    <row r="8" spans="1:8" s="18" customFormat="1" x14ac:dyDescent="0.2">
      <c r="A8" s="259" t="s">
        <v>120</v>
      </c>
      <c r="B8" s="161">
        <f>SUM(C8:F8)</f>
        <v>788.1400000000001</v>
      </c>
      <c r="C8" s="159">
        <v>612.6400000000001</v>
      </c>
      <c r="D8" s="159">
        <v>67.08</v>
      </c>
      <c r="E8" s="159">
        <v>53.410000000000004</v>
      </c>
      <c r="F8" s="160">
        <v>55.01</v>
      </c>
      <c r="H8" s="160"/>
    </row>
    <row r="9" spans="1:8" s="7" customFormat="1" x14ac:dyDescent="0.2">
      <c r="A9" s="61" t="s">
        <v>2</v>
      </c>
      <c r="B9" s="163">
        <f>B7+B8</f>
        <v>3510.41</v>
      </c>
      <c r="C9" s="163">
        <f>C7+C8</f>
        <v>2389.9399999999996</v>
      </c>
      <c r="D9" s="163">
        <f>D7+D8</f>
        <v>624.45000000000005</v>
      </c>
      <c r="E9" s="163">
        <f>E7+E8</f>
        <v>263.41000000000003</v>
      </c>
      <c r="F9" s="144">
        <f>F7+F8</f>
        <v>232.61</v>
      </c>
    </row>
    <row r="10" spans="1:8" s="7" customFormat="1" x14ac:dyDescent="0.2">
      <c r="B10" s="17"/>
      <c r="C10" s="17"/>
      <c r="D10" s="17"/>
      <c r="E10" s="17"/>
      <c r="F10" s="17"/>
      <c r="G10" s="10"/>
      <c r="H10" s="10"/>
    </row>
    <row r="11" spans="1:8" x14ac:dyDescent="0.2">
      <c r="A11" s="13" t="s">
        <v>98</v>
      </c>
      <c r="B11" s="11"/>
      <c r="C11" s="11"/>
      <c r="D11" s="11"/>
      <c r="F11" s="20"/>
    </row>
    <row r="12" spans="1:8" ht="12.75" customHeight="1" x14ac:dyDescent="0.2">
      <c r="A12" s="256" t="s">
        <v>111</v>
      </c>
      <c r="B12" s="96"/>
      <c r="C12" s="96"/>
      <c r="D12" s="96"/>
      <c r="E12" s="96"/>
      <c r="F12" s="96"/>
    </row>
    <row r="13" spans="1:8" x14ac:dyDescent="0.2">
      <c r="A13" s="49" t="s">
        <v>51</v>
      </c>
      <c r="B13" s="11"/>
      <c r="C13" s="11"/>
      <c r="D13" s="11"/>
      <c r="E13" s="11"/>
      <c r="F13" s="11"/>
    </row>
    <row r="14" spans="1:8" x14ac:dyDescent="0.2">
      <c r="A14" s="12"/>
    </row>
    <row r="15" spans="1:8" x14ac:dyDescent="0.2">
      <c r="A15" s="12"/>
      <c r="C15"/>
      <c r="D15"/>
      <c r="E15"/>
      <c r="F15"/>
    </row>
    <row r="16" spans="1:8" x14ac:dyDescent="0.2">
      <c r="C16"/>
      <c r="D16"/>
      <c r="F16"/>
    </row>
    <row r="17" spans="3:6" x14ac:dyDescent="0.2">
      <c r="C17"/>
      <c r="D17"/>
      <c r="F17"/>
    </row>
  </sheetData>
  <phoneticPr fontId="0" type="noConversion"/>
  <pageMargins left="0.55000000000000004" right="0.17" top="0.984251969" bottom="0.984251969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/>
    <pageSetUpPr fitToPage="1"/>
  </sheetPr>
  <dimension ref="A1:H17"/>
  <sheetViews>
    <sheetView showGridLines="0" zoomScaleNormal="100" workbookViewId="0">
      <selection activeCell="A2" sqref="A2"/>
    </sheetView>
  </sheetViews>
  <sheetFormatPr baseColWidth="10" defaultColWidth="9.140625" defaultRowHeight="12.75" x14ac:dyDescent="0.2"/>
  <cols>
    <col min="1" max="1" width="41.7109375" style="10" customWidth="1"/>
    <col min="2" max="6" width="10.140625" style="10" customWidth="1"/>
    <col min="7" max="16384" width="9.140625" style="10"/>
  </cols>
  <sheetData>
    <row r="1" spans="1:8" x14ac:dyDescent="0.2">
      <c r="A1" s="48" t="s">
        <v>137</v>
      </c>
    </row>
    <row r="2" spans="1:8" s="14" customFormat="1" ht="18" x14ac:dyDescent="0.25">
      <c r="A2" s="47" t="s">
        <v>79</v>
      </c>
    </row>
    <row r="3" spans="1:8" s="14" customFormat="1" ht="15.75" x14ac:dyDescent="0.25">
      <c r="A3" s="80" t="s">
        <v>52</v>
      </c>
    </row>
    <row r="4" spans="1:8" s="14" customFormat="1" ht="15.75" x14ac:dyDescent="0.25">
      <c r="A4" s="80" t="s">
        <v>151</v>
      </c>
    </row>
    <row r="6" spans="1:8" s="21" customFormat="1" x14ac:dyDescent="0.2">
      <c r="A6" s="107"/>
      <c r="B6" s="108" t="s">
        <v>2</v>
      </c>
      <c r="C6" s="109" t="s">
        <v>37</v>
      </c>
      <c r="D6" s="109" t="s">
        <v>37</v>
      </c>
      <c r="E6" s="109" t="s">
        <v>37</v>
      </c>
      <c r="F6" s="110" t="s">
        <v>37</v>
      </c>
    </row>
    <row r="7" spans="1:8" ht="14.25" x14ac:dyDescent="0.2">
      <c r="A7" s="71" t="s">
        <v>47</v>
      </c>
      <c r="B7" s="111"/>
      <c r="C7" s="112" t="s">
        <v>38</v>
      </c>
      <c r="D7" s="112" t="s">
        <v>40</v>
      </c>
      <c r="E7" s="112" t="s">
        <v>41</v>
      </c>
      <c r="F7" s="113" t="s">
        <v>39</v>
      </c>
    </row>
    <row r="8" spans="1:8" x14ac:dyDescent="0.2">
      <c r="A8" s="259" t="s">
        <v>127</v>
      </c>
      <c r="B8" s="115">
        <f>SUM(C8:F8)</f>
        <v>1514.06</v>
      </c>
      <c r="C8" s="310">
        <v>1061.6999999999998</v>
      </c>
      <c r="D8" s="311">
        <v>226.86</v>
      </c>
      <c r="E8" s="311">
        <v>138.80000000000001</v>
      </c>
      <c r="F8" s="312">
        <v>86.7</v>
      </c>
      <c r="H8" s="114"/>
    </row>
    <row r="9" spans="1:8" x14ac:dyDescent="0.2">
      <c r="A9" s="259" t="s">
        <v>120</v>
      </c>
      <c r="B9" s="115">
        <f>SUM(C9:F9)</f>
        <v>464.53000000000003</v>
      </c>
      <c r="C9" s="311">
        <v>351.41999999999996</v>
      </c>
      <c r="D9" s="311">
        <v>39.979999999999997</v>
      </c>
      <c r="E9" s="311">
        <v>40.710000000000008</v>
      </c>
      <c r="F9" s="312">
        <v>32.42</v>
      </c>
      <c r="H9" s="114"/>
    </row>
    <row r="10" spans="1:8" s="7" customFormat="1" x14ac:dyDescent="0.2">
      <c r="A10" s="116" t="s">
        <v>2</v>
      </c>
      <c r="B10" s="163">
        <f>B8+B9</f>
        <v>1978.59</v>
      </c>
      <c r="C10" s="163">
        <f>C8+C9</f>
        <v>1413.12</v>
      </c>
      <c r="D10" s="163">
        <f>D8+D9</f>
        <v>266.84000000000003</v>
      </c>
      <c r="E10" s="163">
        <f>E8+E9</f>
        <v>179.51000000000002</v>
      </c>
      <c r="F10" s="144">
        <f>F8+F9</f>
        <v>119.12</v>
      </c>
    </row>
    <row r="11" spans="1:8" s="7" customFormat="1" x14ac:dyDescent="0.2">
      <c r="B11" s="32"/>
      <c r="C11" s="17"/>
      <c r="D11" s="17"/>
      <c r="E11" s="17"/>
      <c r="F11" s="17"/>
    </row>
    <row r="12" spans="1:8" x14ac:dyDescent="0.2">
      <c r="A12" s="13" t="s">
        <v>98</v>
      </c>
      <c r="B12" s="11"/>
      <c r="C12" s="11"/>
      <c r="D12" s="11"/>
      <c r="F12" s="20"/>
    </row>
    <row r="13" spans="1:8" ht="12.75" customHeight="1" x14ac:dyDescent="0.2">
      <c r="A13" s="97"/>
      <c r="B13" s="97"/>
      <c r="C13" s="97"/>
      <c r="D13" s="97"/>
      <c r="E13" s="97"/>
      <c r="F13" s="97"/>
      <c r="G13" s="97"/>
    </row>
    <row r="15" spans="1:8" x14ac:dyDescent="0.2">
      <c r="H15" s="16"/>
    </row>
    <row r="16" spans="1:8" x14ac:dyDescent="0.2">
      <c r="H16" s="12"/>
    </row>
    <row r="17" spans="8:8" x14ac:dyDescent="0.2">
      <c r="H17" s="12"/>
    </row>
  </sheetData>
  <phoneticPr fontId="0" type="noConversion"/>
  <pageMargins left="0.55118110236220474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/>
    <pageSetUpPr fitToPage="1"/>
  </sheetPr>
  <dimension ref="A1:J29"/>
  <sheetViews>
    <sheetView showGridLines="0" workbookViewId="0">
      <selection activeCell="A2" sqref="A2"/>
    </sheetView>
  </sheetViews>
  <sheetFormatPr baseColWidth="10" defaultRowHeight="12.75" x14ac:dyDescent="0.2"/>
  <cols>
    <col min="1" max="1" width="6.7109375" style="165" customWidth="1"/>
    <col min="2" max="10" width="12.5703125" style="165" customWidth="1"/>
    <col min="11" max="16384" width="11.42578125" style="165"/>
  </cols>
  <sheetData>
    <row r="1" spans="1:10" x14ac:dyDescent="0.2">
      <c r="A1" s="48" t="s">
        <v>137</v>
      </c>
    </row>
    <row r="2" spans="1:10" ht="18" x14ac:dyDescent="0.25">
      <c r="A2" s="166" t="s">
        <v>69</v>
      </c>
      <c r="B2" s="167"/>
      <c r="C2" s="168"/>
      <c r="D2" s="167"/>
      <c r="E2" s="168"/>
    </row>
    <row r="3" spans="1:10" ht="18.75" x14ac:dyDescent="0.3">
      <c r="A3" s="169" t="s">
        <v>152</v>
      </c>
      <c r="B3" s="170"/>
      <c r="C3" s="171"/>
      <c r="D3" s="170"/>
      <c r="E3" s="171"/>
    </row>
    <row r="4" spans="1:10" x14ac:dyDescent="0.2">
      <c r="A4" s="167"/>
      <c r="B4" s="167"/>
      <c r="C4" s="172"/>
      <c r="D4" s="172"/>
      <c r="E4" s="172"/>
    </row>
    <row r="5" spans="1:10" s="179" customFormat="1" ht="28.5" customHeight="1" x14ac:dyDescent="0.2">
      <c r="A5" s="193"/>
      <c r="B5" s="338" t="s">
        <v>70</v>
      </c>
      <c r="C5" s="337"/>
      <c r="D5" s="337"/>
      <c r="E5" s="336" t="s">
        <v>132</v>
      </c>
      <c r="F5" s="337"/>
      <c r="G5" s="337"/>
      <c r="H5" s="336" t="s">
        <v>124</v>
      </c>
      <c r="I5" s="337"/>
      <c r="J5" s="337"/>
    </row>
    <row r="6" spans="1:10" ht="14.25" x14ac:dyDescent="0.2">
      <c r="A6" s="194" t="s">
        <v>72</v>
      </c>
      <c r="B6" s="195" t="s">
        <v>2</v>
      </c>
      <c r="C6" s="196" t="s">
        <v>0</v>
      </c>
      <c r="D6" s="197" t="s">
        <v>71</v>
      </c>
      <c r="E6" s="195" t="s">
        <v>2</v>
      </c>
      <c r="F6" s="196" t="s">
        <v>0</v>
      </c>
      <c r="G6" s="197" t="s">
        <v>71</v>
      </c>
      <c r="H6" s="195" t="s">
        <v>2</v>
      </c>
      <c r="I6" s="196" t="s">
        <v>0</v>
      </c>
      <c r="J6" s="198" t="s">
        <v>71</v>
      </c>
    </row>
    <row r="7" spans="1:10" x14ac:dyDescent="0.2">
      <c r="A7" s="173">
        <v>2007</v>
      </c>
      <c r="B7" s="174">
        <f>C7+D7</f>
        <v>2176.5</v>
      </c>
      <c r="C7" s="175">
        <f t="shared" ref="C7:D16" si="0">F7+I7</f>
        <v>1969.4</v>
      </c>
      <c r="D7" s="175">
        <f t="shared" si="0"/>
        <v>207.10000000000002</v>
      </c>
      <c r="E7" s="174">
        <f>F7+G7</f>
        <v>1925.8</v>
      </c>
      <c r="F7" s="175">
        <v>1729</v>
      </c>
      <c r="G7" s="176">
        <v>196.8</v>
      </c>
      <c r="H7" s="174">
        <f>I7+J7</f>
        <v>250.70000000000002</v>
      </c>
      <c r="I7" s="177">
        <v>240.4</v>
      </c>
      <c r="J7" s="178">
        <v>10.3</v>
      </c>
    </row>
    <row r="8" spans="1:10" x14ac:dyDescent="0.2">
      <c r="A8" s="173">
        <v>2008</v>
      </c>
      <c r="B8" s="174">
        <f t="shared" ref="B8:B16" si="1">C8+D8</f>
        <v>2469.8229999999999</v>
      </c>
      <c r="C8" s="175">
        <f t="shared" si="0"/>
        <v>2239.8069999999998</v>
      </c>
      <c r="D8" s="175">
        <f t="shared" si="0"/>
        <v>230.01599999999999</v>
      </c>
      <c r="E8" s="174">
        <f>F8+G8</f>
        <v>2189.0769999999998</v>
      </c>
      <c r="F8" s="175">
        <v>1965.761</v>
      </c>
      <c r="G8" s="176">
        <v>223.316</v>
      </c>
      <c r="H8" s="174">
        <f t="shared" ref="H8:H16" si="2">I8+J8</f>
        <v>280.74599999999998</v>
      </c>
      <c r="I8" s="177">
        <v>274.04599999999999</v>
      </c>
      <c r="J8" s="178">
        <v>6.7</v>
      </c>
    </row>
    <row r="9" spans="1:10" x14ac:dyDescent="0.2">
      <c r="A9" s="173">
        <v>2009</v>
      </c>
      <c r="B9" s="174">
        <f t="shared" si="1"/>
        <v>2433.5</v>
      </c>
      <c r="C9" s="175">
        <f t="shared" si="0"/>
        <v>2307.4</v>
      </c>
      <c r="D9" s="175">
        <f t="shared" si="0"/>
        <v>126.1</v>
      </c>
      <c r="E9" s="174">
        <f t="shared" ref="E9:E16" si="3">F9+G9</f>
        <v>2095.8000000000002</v>
      </c>
      <c r="F9" s="175">
        <v>1990.7</v>
      </c>
      <c r="G9" s="176">
        <v>105.1</v>
      </c>
      <c r="H9" s="174">
        <f t="shared" si="2"/>
        <v>337.7</v>
      </c>
      <c r="I9" s="177">
        <v>316.7</v>
      </c>
      <c r="J9" s="178">
        <v>21</v>
      </c>
    </row>
    <row r="10" spans="1:10" x14ac:dyDescent="0.2">
      <c r="A10" s="173">
        <v>2010</v>
      </c>
      <c r="B10" s="174">
        <f t="shared" si="1"/>
        <v>2339.2000000000003</v>
      </c>
      <c r="C10" s="175">
        <f t="shared" si="0"/>
        <v>2294.3000000000002</v>
      </c>
      <c r="D10" s="175">
        <f t="shared" si="0"/>
        <v>44.9</v>
      </c>
      <c r="E10" s="174">
        <f t="shared" si="3"/>
        <v>1959.8000000000002</v>
      </c>
      <c r="F10" s="175">
        <v>1941.9</v>
      </c>
      <c r="G10" s="176">
        <f>3.5+14.4</f>
        <v>17.899999999999999</v>
      </c>
      <c r="H10" s="174">
        <f t="shared" si="2"/>
        <v>379.4</v>
      </c>
      <c r="I10" s="177">
        <v>352.4</v>
      </c>
      <c r="J10" s="178">
        <v>27</v>
      </c>
    </row>
    <row r="11" spans="1:10" x14ac:dyDescent="0.2">
      <c r="A11" s="173">
        <v>2011</v>
      </c>
      <c r="B11" s="175">
        <f t="shared" si="1"/>
        <v>2776.0030000000002</v>
      </c>
      <c r="C11" s="175">
        <f t="shared" si="0"/>
        <v>2764.9100000000003</v>
      </c>
      <c r="D11" s="175">
        <f t="shared" si="0"/>
        <v>11.093</v>
      </c>
      <c r="E11" s="174">
        <f t="shared" si="3"/>
        <v>2270.5580000000004</v>
      </c>
      <c r="F11" s="84">
        <v>2267.4580000000005</v>
      </c>
      <c r="G11" s="101">
        <v>3.0999999999999996</v>
      </c>
      <c r="H11" s="174">
        <f t="shared" si="2"/>
        <v>505.44499999999994</v>
      </c>
      <c r="I11" s="84">
        <v>497.45199999999994</v>
      </c>
      <c r="J11" s="85">
        <v>7.9929999999999994</v>
      </c>
    </row>
    <row r="12" spans="1:10" x14ac:dyDescent="0.2">
      <c r="A12" s="173">
        <v>2012</v>
      </c>
      <c r="B12" s="175">
        <f t="shared" si="1"/>
        <v>3126.6509999999998</v>
      </c>
      <c r="C12" s="175">
        <f t="shared" si="0"/>
        <v>3101.9059999999999</v>
      </c>
      <c r="D12" s="175">
        <f t="shared" si="0"/>
        <v>24.744999999999997</v>
      </c>
      <c r="E12" s="174">
        <f t="shared" si="3"/>
        <v>2510.94</v>
      </c>
      <c r="F12" s="84">
        <v>2506.2359999999999</v>
      </c>
      <c r="G12" s="101">
        <v>4.7040000000000006</v>
      </c>
      <c r="H12" s="174">
        <f t="shared" si="2"/>
        <v>615.71100000000001</v>
      </c>
      <c r="I12" s="84">
        <v>595.66999999999996</v>
      </c>
      <c r="J12" s="85">
        <v>20.040999999999997</v>
      </c>
    </row>
    <row r="13" spans="1:10" x14ac:dyDescent="0.2">
      <c r="A13" s="173">
        <v>2013</v>
      </c>
      <c r="B13" s="175">
        <f t="shared" si="1"/>
        <v>3470.4</v>
      </c>
      <c r="C13" s="175">
        <f t="shared" si="0"/>
        <v>3413.8</v>
      </c>
      <c r="D13" s="175">
        <f t="shared" si="0"/>
        <v>56.6</v>
      </c>
      <c r="E13" s="174">
        <f t="shared" si="3"/>
        <v>2772</v>
      </c>
      <c r="F13" s="84">
        <v>2719.4</v>
      </c>
      <c r="G13" s="101">
        <v>52.6</v>
      </c>
      <c r="H13" s="174">
        <f t="shared" si="2"/>
        <v>698.4</v>
      </c>
      <c r="I13" s="84">
        <v>694.4</v>
      </c>
      <c r="J13" s="85">
        <v>4</v>
      </c>
    </row>
    <row r="14" spans="1:10" x14ac:dyDescent="0.2">
      <c r="A14" s="173">
        <v>2014</v>
      </c>
      <c r="B14" s="175">
        <f t="shared" si="1"/>
        <v>3436</v>
      </c>
      <c r="C14" s="175">
        <f t="shared" si="0"/>
        <v>3354.8</v>
      </c>
      <c r="D14" s="175">
        <f t="shared" si="0"/>
        <v>81.2</v>
      </c>
      <c r="E14" s="174">
        <f t="shared" si="3"/>
        <v>2700.5</v>
      </c>
      <c r="F14" s="84">
        <v>2624</v>
      </c>
      <c r="G14" s="101">
        <v>76.5</v>
      </c>
      <c r="H14" s="174">
        <f t="shared" si="2"/>
        <v>735.5</v>
      </c>
      <c r="I14" s="84">
        <v>730.8</v>
      </c>
      <c r="J14" s="85">
        <v>4.7</v>
      </c>
    </row>
    <row r="15" spans="1:10" x14ac:dyDescent="0.2">
      <c r="A15" s="173">
        <v>2015</v>
      </c>
      <c r="B15" s="175">
        <f t="shared" si="1"/>
        <v>4006.7569999999996</v>
      </c>
      <c r="C15" s="175">
        <f t="shared" si="0"/>
        <v>3940.6569999999997</v>
      </c>
      <c r="D15" s="175">
        <f t="shared" si="0"/>
        <v>66.099999999999994</v>
      </c>
      <c r="E15" s="174">
        <f t="shared" si="3"/>
        <v>3185.9859999999999</v>
      </c>
      <c r="F15" s="84">
        <v>3123.1859999999997</v>
      </c>
      <c r="G15" s="101">
        <v>62.8</v>
      </c>
      <c r="H15" s="174">
        <f t="shared" si="2"/>
        <v>820.77099999999996</v>
      </c>
      <c r="I15" s="84">
        <v>817.471</v>
      </c>
      <c r="J15" s="85">
        <v>3.3000000000000003</v>
      </c>
    </row>
    <row r="16" spans="1:10" x14ac:dyDescent="0.2">
      <c r="A16" s="173">
        <v>2016</v>
      </c>
      <c r="B16" s="175">
        <f t="shared" si="1"/>
        <v>4187.1960000000008</v>
      </c>
      <c r="C16" s="175">
        <f t="shared" si="0"/>
        <v>4024.7720000000004</v>
      </c>
      <c r="D16" s="175">
        <f t="shared" si="0"/>
        <v>162.42400000000001</v>
      </c>
      <c r="E16" s="174">
        <f t="shared" si="3"/>
        <v>3329.5310000000004</v>
      </c>
      <c r="F16" s="84">
        <v>3175.1420000000003</v>
      </c>
      <c r="G16" s="101">
        <v>154.38900000000001</v>
      </c>
      <c r="H16" s="174">
        <f t="shared" si="2"/>
        <v>857.66499999999996</v>
      </c>
      <c r="I16" s="84">
        <v>849.63</v>
      </c>
      <c r="J16" s="85">
        <v>8.0350000000000001</v>
      </c>
    </row>
    <row r="17" spans="1:10" x14ac:dyDescent="0.2">
      <c r="A17" s="173">
        <v>2017</v>
      </c>
      <c r="B17" s="84">
        <f t="shared" ref="B17" si="4">C17+D17</f>
        <v>4377.21</v>
      </c>
      <c r="C17" s="84">
        <f t="shared" ref="C17" si="5">F17+I17</f>
        <v>4291.893</v>
      </c>
      <c r="D17" s="84">
        <f t="shared" ref="D17" si="6">G17+J17</f>
        <v>85.317000000000007</v>
      </c>
      <c r="E17" s="81">
        <f t="shared" ref="E17" si="7">F17+G17</f>
        <v>3454.8409999999999</v>
      </c>
      <c r="F17" s="84">
        <v>3378.835</v>
      </c>
      <c r="G17" s="101">
        <v>76.006</v>
      </c>
      <c r="H17" s="81">
        <f t="shared" ref="H17" si="8">I17+J17</f>
        <v>922.36900000000026</v>
      </c>
      <c r="I17" s="84">
        <v>913.05800000000022</v>
      </c>
      <c r="J17" s="85">
        <v>9.3110000000000017</v>
      </c>
    </row>
    <row r="19" spans="1:10" x14ac:dyDescent="0.2">
      <c r="A19" s="13" t="s">
        <v>98</v>
      </c>
      <c r="J19" s="211"/>
    </row>
    <row r="22" spans="1:10" x14ac:dyDescent="0.2">
      <c r="A22"/>
      <c r="B22"/>
      <c r="C22"/>
      <c r="D22"/>
      <c r="E22"/>
      <c r="F22"/>
      <c r="G22"/>
      <c r="H22"/>
      <c r="I22"/>
    </row>
    <row r="23" spans="1:10" x14ac:dyDescent="0.2">
      <c r="A23"/>
      <c r="B23"/>
      <c r="C23"/>
      <c r="D23"/>
      <c r="E23"/>
      <c r="F23"/>
      <c r="G23"/>
      <c r="H23"/>
      <c r="I23"/>
    </row>
    <row r="24" spans="1:10" x14ac:dyDescent="0.2">
      <c r="A24"/>
      <c r="B24"/>
      <c r="C24"/>
      <c r="D24"/>
      <c r="E24"/>
      <c r="F24"/>
      <c r="G24"/>
      <c r="H24"/>
      <c r="I24"/>
    </row>
    <row r="25" spans="1:10" x14ac:dyDescent="0.2">
      <c r="A25"/>
      <c r="B25"/>
      <c r="C25"/>
      <c r="D25"/>
      <c r="E25"/>
      <c r="F25"/>
      <c r="G25"/>
      <c r="H25"/>
      <c r="I25"/>
    </row>
    <row r="26" spans="1:10" x14ac:dyDescent="0.2">
      <c r="A26"/>
      <c r="B26"/>
      <c r="C26"/>
      <c r="D26"/>
      <c r="E26"/>
      <c r="F26"/>
      <c r="G26"/>
      <c r="H26"/>
      <c r="I26"/>
    </row>
    <row r="27" spans="1:10" x14ac:dyDescent="0.2">
      <c r="A27"/>
      <c r="B27"/>
      <c r="C27"/>
      <c r="D27"/>
      <c r="E27"/>
      <c r="F27"/>
      <c r="G27"/>
      <c r="H27"/>
      <c r="I27"/>
    </row>
    <row r="28" spans="1:10" x14ac:dyDescent="0.2">
      <c r="A28"/>
      <c r="B28"/>
      <c r="C28"/>
      <c r="D28"/>
      <c r="E28"/>
      <c r="F28"/>
      <c r="G28"/>
      <c r="H28"/>
      <c r="I28"/>
    </row>
    <row r="29" spans="1:10" x14ac:dyDescent="0.2">
      <c r="A29"/>
      <c r="B29"/>
      <c r="C29"/>
      <c r="D29"/>
      <c r="E29"/>
      <c r="F29"/>
      <c r="G29"/>
      <c r="H29"/>
      <c r="I29"/>
    </row>
  </sheetData>
  <mergeCells count="3">
    <mergeCell ref="H5:J5"/>
    <mergeCell ref="B5:D5"/>
    <mergeCell ref="E5:G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/>
    <pageSetUpPr fitToPage="1"/>
  </sheetPr>
  <dimension ref="A1:J27"/>
  <sheetViews>
    <sheetView workbookViewId="0">
      <selection activeCell="A2" sqref="A2"/>
    </sheetView>
  </sheetViews>
  <sheetFormatPr baseColWidth="10" defaultRowHeight="12.75" x14ac:dyDescent="0.2"/>
  <cols>
    <col min="1" max="16384" width="11.42578125" style="165"/>
  </cols>
  <sheetData>
    <row r="1" spans="1:10" x14ac:dyDescent="0.2">
      <c r="A1" s="48" t="s">
        <v>154</v>
      </c>
    </row>
    <row r="2" spans="1:10" ht="18" x14ac:dyDescent="0.25">
      <c r="A2" s="166" t="s">
        <v>78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0" ht="15.75" x14ac:dyDescent="0.25">
      <c r="A3" s="181" t="s">
        <v>153</v>
      </c>
      <c r="B3" s="170"/>
      <c r="C3" s="180"/>
      <c r="D3" s="180"/>
      <c r="E3" s="180"/>
      <c r="F3" s="180"/>
      <c r="G3" s="180"/>
      <c r="H3" s="180"/>
      <c r="I3" s="180"/>
      <c r="J3" s="180"/>
    </row>
    <row r="4" spans="1:10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0" ht="30.75" customHeight="1" x14ac:dyDescent="0.2">
      <c r="A5" s="339" t="s">
        <v>72</v>
      </c>
      <c r="B5" s="342" t="s">
        <v>2</v>
      </c>
      <c r="C5" s="343"/>
      <c r="D5" s="344"/>
      <c r="E5" s="336" t="s">
        <v>127</v>
      </c>
      <c r="F5" s="337"/>
      <c r="G5" s="337"/>
      <c r="H5" s="336" t="s">
        <v>124</v>
      </c>
      <c r="I5" s="337"/>
      <c r="J5" s="337"/>
    </row>
    <row r="6" spans="1:10" ht="14.25" x14ac:dyDescent="0.2">
      <c r="A6" s="340"/>
      <c r="B6" s="182"/>
      <c r="C6" s="183" t="s">
        <v>73</v>
      </c>
      <c r="D6" s="184" t="s">
        <v>74</v>
      </c>
      <c r="E6" s="182"/>
      <c r="F6" s="183" t="s">
        <v>73</v>
      </c>
      <c r="G6" s="184" t="s">
        <v>74</v>
      </c>
      <c r="H6" s="182"/>
      <c r="I6" s="183" t="s">
        <v>73</v>
      </c>
      <c r="J6" s="190" t="s">
        <v>74</v>
      </c>
    </row>
    <row r="7" spans="1:10" ht="14.25" x14ac:dyDescent="0.2">
      <c r="A7" s="340"/>
      <c r="B7" s="182"/>
      <c r="C7" s="183" t="s">
        <v>75</v>
      </c>
      <c r="D7" s="184" t="s">
        <v>76</v>
      </c>
      <c r="E7" s="182"/>
      <c r="F7" s="183" t="s">
        <v>75</v>
      </c>
      <c r="G7" s="184" t="s">
        <v>76</v>
      </c>
      <c r="H7" s="182"/>
      <c r="I7" s="183" t="s">
        <v>75</v>
      </c>
      <c r="J7" s="190" t="s">
        <v>76</v>
      </c>
    </row>
    <row r="8" spans="1:10" ht="14.25" x14ac:dyDescent="0.2">
      <c r="A8" s="341"/>
      <c r="B8" s="185" t="s">
        <v>2</v>
      </c>
      <c r="C8" s="186" t="s">
        <v>77</v>
      </c>
      <c r="D8" s="187" t="s">
        <v>77</v>
      </c>
      <c r="E8" s="185" t="s">
        <v>2</v>
      </c>
      <c r="F8" s="186" t="s">
        <v>77</v>
      </c>
      <c r="G8" s="187" t="s">
        <v>77</v>
      </c>
      <c r="H8" s="185" t="s">
        <v>2</v>
      </c>
      <c r="I8" s="186" t="s">
        <v>77</v>
      </c>
      <c r="J8" s="191" t="s">
        <v>77</v>
      </c>
    </row>
    <row r="9" spans="1:10" x14ac:dyDescent="0.2">
      <c r="A9" s="188">
        <v>2007</v>
      </c>
      <c r="B9" s="199">
        <f>C9+D9</f>
        <v>2185</v>
      </c>
      <c r="C9" s="200">
        <f t="shared" ref="C9:D17" si="0">F9+I9</f>
        <v>1310</v>
      </c>
      <c r="D9" s="200">
        <f t="shared" si="0"/>
        <v>875</v>
      </c>
      <c r="E9" s="189">
        <f t="shared" ref="E9:E13" si="1">F9+G9</f>
        <v>1910</v>
      </c>
      <c r="F9" s="189">
        <v>1117</v>
      </c>
      <c r="G9" s="189">
        <v>793</v>
      </c>
      <c r="H9" s="189">
        <f t="shared" ref="H9:H17" si="2">I9+J9</f>
        <v>275</v>
      </c>
      <c r="I9" s="189">
        <v>193</v>
      </c>
      <c r="J9" s="192">
        <v>82</v>
      </c>
    </row>
    <row r="10" spans="1:10" x14ac:dyDescent="0.2">
      <c r="A10" s="188">
        <v>2008</v>
      </c>
      <c r="B10" s="199">
        <f t="shared" ref="B10:B17" si="3">C10+D10</f>
        <v>2271</v>
      </c>
      <c r="C10" s="200">
        <f t="shared" si="0"/>
        <v>1373</v>
      </c>
      <c r="D10" s="200">
        <f t="shared" si="0"/>
        <v>898</v>
      </c>
      <c r="E10" s="189">
        <f t="shared" si="1"/>
        <v>1974</v>
      </c>
      <c r="F10" s="189">
        <v>1160</v>
      </c>
      <c r="G10" s="189">
        <v>814</v>
      </c>
      <c r="H10" s="189">
        <f t="shared" si="2"/>
        <v>297</v>
      </c>
      <c r="I10" s="189">
        <v>213</v>
      </c>
      <c r="J10" s="192">
        <v>84</v>
      </c>
    </row>
    <row r="11" spans="1:10" x14ac:dyDescent="0.2">
      <c r="A11" s="188">
        <v>2009</v>
      </c>
      <c r="B11" s="199">
        <f t="shared" si="3"/>
        <v>2318</v>
      </c>
      <c r="C11" s="200">
        <f t="shared" si="0"/>
        <v>1390</v>
      </c>
      <c r="D11" s="200">
        <f t="shared" si="0"/>
        <v>928</v>
      </c>
      <c r="E11" s="189">
        <f t="shared" si="1"/>
        <v>1989</v>
      </c>
      <c r="F11" s="189">
        <v>1175</v>
      </c>
      <c r="G11" s="189">
        <v>814</v>
      </c>
      <c r="H11" s="189">
        <f t="shared" si="2"/>
        <v>329</v>
      </c>
      <c r="I11" s="189">
        <v>215</v>
      </c>
      <c r="J11" s="192">
        <v>114</v>
      </c>
    </row>
    <row r="12" spans="1:10" x14ac:dyDescent="0.2">
      <c r="A12" s="188">
        <v>2010</v>
      </c>
      <c r="B12" s="199">
        <f t="shared" si="3"/>
        <v>2414</v>
      </c>
      <c r="C12" s="200">
        <f t="shared" si="0"/>
        <v>1463</v>
      </c>
      <c r="D12" s="200">
        <f t="shared" si="0"/>
        <v>951</v>
      </c>
      <c r="E12" s="189">
        <f t="shared" si="1"/>
        <v>2053</v>
      </c>
      <c r="F12" s="189">
        <v>1234</v>
      </c>
      <c r="G12" s="189">
        <v>819</v>
      </c>
      <c r="H12" s="189">
        <f>I12+J12</f>
        <v>361</v>
      </c>
      <c r="I12" s="189">
        <v>229</v>
      </c>
      <c r="J12" s="192">
        <v>132</v>
      </c>
    </row>
    <row r="13" spans="1:10" x14ac:dyDescent="0.2">
      <c r="A13" s="188">
        <v>2011</v>
      </c>
      <c r="B13" s="199">
        <f t="shared" si="3"/>
        <v>2597</v>
      </c>
      <c r="C13" s="200">
        <f t="shared" si="0"/>
        <v>1539</v>
      </c>
      <c r="D13" s="200">
        <f t="shared" si="0"/>
        <v>1058</v>
      </c>
      <c r="E13" s="189">
        <f t="shared" si="1"/>
        <v>2084</v>
      </c>
      <c r="F13" s="189">
        <v>1248</v>
      </c>
      <c r="G13" s="189">
        <v>836</v>
      </c>
      <c r="H13" s="189">
        <f t="shared" si="2"/>
        <v>513</v>
      </c>
      <c r="I13" s="189">
        <v>291</v>
      </c>
      <c r="J13" s="192">
        <v>222</v>
      </c>
    </row>
    <row r="14" spans="1:10" x14ac:dyDescent="0.2">
      <c r="A14" s="188">
        <v>2012</v>
      </c>
      <c r="B14" s="199">
        <f t="shared" si="3"/>
        <v>2749.0901666666668</v>
      </c>
      <c r="C14" s="200">
        <f t="shared" si="0"/>
        <v>1661.0901666666666</v>
      </c>
      <c r="D14" s="200">
        <f t="shared" si="0"/>
        <v>1088</v>
      </c>
      <c r="E14" s="189">
        <f t="shared" ref="E14:E17" si="4">F14+G14</f>
        <v>2166.7042999999999</v>
      </c>
      <c r="F14" s="189">
        <v>1325.7042999999999</v>
      </c>
      <c r="G14" s="189">
        <v>841</v>
      </c>
      <c r="H14" s="189">
        <f t="shared" si="2"/>
        <v>582.38586666666674</v>
      </c>
      <c r="I14" s="189">
        <v>335.38586666666674</v>
      </c>
      <c r="J14" s="192">
        <v>247</v>
      </c>
    </row>
    <row r="15" spans="1:10" x14ac:dyDescent="0.2">
      <c r="A15" s="188">
        <v>2013</v>
      </c>
      <c r="B15" s="199">
        <f t="shared" si="3"/>
        <v>2977.5999999999995</v>
      </c>
      <c r="C15" s="200">
        <f t="shared" si="0"/>
        <v>1762.7</v>
      </c>
      <c r="D15" s="200">
        <f t="shared" si="0"/>
        <v>1214.8999999999996</v>
      </c>
      <c r="E15" s="189">
        <f t="shared" si="4"/>
        <v>2312.6</v>
      </c>
      <c r="F15" s="189">
        <v>1392.7</v>
      </c>
      <c r="G15" s="189">
        <v>919.89999999999986</v>
      </c>
      <c r="H15" s="189">
        <f t="shared" si="2"/>
        <v>664.99999999999989</v>
      </c>
      <c r="I15" s="189">
        <v>370.00000000000006</v>
      </c>
      <c r="J15" s="192">
        <v>294.99999999999983</v>
      </c>
    </row>
    <row r="16" spans="1:10" x14ac:dyDescent="0.2">
      <c r="A16" s="188">
        <v>2014</v>
      </c>
      <c r="B16" s="199">
        <f t="shared" si="3"/>
        <v>3018.9</v>
      </c>
      <c r="C16" s="200">
        <f t="shared" si="0"/>
        <v>1779.8</v>
      </c>
      <c r="D16" s="200">
        <f t="shared" si="0"/>
        <v>1239.1000000000001</v>
      </c>
      <c r="E16" s="189">
        <f t="shared" si="4"/>
        <v>2346.4</v>
      </c>
      <c r="F16" s="189">
        <v>1411.6</v>
      </c>
      <c r="G16" s="189">
        <v>934.80000000000018</v>
      </c>
      <c r="H16" s="189">
        <f t="shared" si="2"/>
        <v>672.5</v>
      </c>
      <c r="I16" s="189">
        <v>368.20000000000005</v>
      </c>
      <c r="J16" s="192">
        <v>304.29999999999995</v>
      </c>
    </row>
    <row r="17" spans="1:10" x14ac:dyDescent="0.2">
      <c r="A17" s="188">
        <v>2015</v>
      </c>
      <c r="B17" s="199">
        <f t="shared" si="3"/>
        <v>3217.9000000000005</v>
      </c>
      <c r="C17" s="200">
        <f t="shared" si="0"/>
        <v>1820.2</v>
      </c>
      <c r="D17" s="200">
        <f t="shared" si="0"/>
        <v>1397.7000000000003</v>
      </c>
      <c r="E17" s="189">
        <f t="shared" si="4"/>
        <v>2508.8000000000002</v>
      </c>
      <c r="F17" s="189">
        <v>1431</v>
      </c>
      <c r="G17" s="189">
        <v>1077.8000000000002</v>
      </c>
      <c r="H17" s="189">
        <f t="shared" si="2"/>
        <v>709.1</v>
      </c>
      <c r="I17" s="189">
        <v>389.20000000000005</v>
      </c>
      <c r="J17" s="192">
        <v>319.89999999999998</v>
      </c>
    </row>
    <row r="18" spans="1:10" x14ac:dyDescent="0.2">
      <c r="A18" s="188">
        <v>2016</v>
      </c>
      <c r="B18" s="199">
        <f t="shared" ref="B18" si="5">C18+D18</f>
        <v>3251.56</v>
      </c>
      <c r="C18" s="200">
        <f t="shared" ref="C18" si="6">F18+I18</f>
        <v>1847.21</v>
      </c>
      <c r="D18" s="200">
        <f t="shared" ref="D18" si="7">G18+J18</f>
        <v>1404.35</v>
      </c>
      <c r="E18" s="189">
        <f t="shared" ref="E18" si="8">F18+G18</f>
        <v>2540.73</v>
      </c>
      <c r="F18" s="189">
        <v>1434.0700000000002</v>
      </c>
      <c r="G18" s="189">
        <v>1106.6599999999999</v>
      </c>
      <c r="H18" s="189">
        <f t="shared" ref="H18" si="9">I18+J18</f>
        <v>710.83</v>
      </c>
      <c r="I18" s="189">
        <v>413.14</v>
      </c>
      <c r="J18" s="192">
        <v>297.69000000000005</v>
      </c>
    </row>
    <row r="19" spans="1:10" x14ac:dyDescent="0.2">
      <c r="A19" s="188">
        <v>2017</v>
      </c>
      <c r="B19" s="199">
        <f t="shared" ref="B19" si="10">C19+D19</f>
        <v>3510.41</v>
      </c>
      <c r="C19" s="200">
        <f t="shared" ref="C19" si="11">F19+I19</f>
        <v>1978.59</v>
      </c>
      <c r="D19" s="200">
        <f t="shared" ref="D19" si="12">G19+J19</f>
        <v>1531.82</v>
      </c>
      <c r="E19" s="189">
        <f t="shared" ref="E19" si="13">F19+G19</f>
        <v>2722.27</v>
      </c>
      <c r="F19" s="313">
        <v>1514.06</v>
      </c>
      <c r="G19" s="313">
        <v>1208.21</v>
      </c>
      <c r="H19" s="189">
        <f t="shared" ref="H19" si="14">I19+J19</f>
        <v>788.13999999999987</v>
      </c>
      <c r="I19" s="313">
        <v>464.53</v>
      </c>
      <c r="J19" s="314">
        <v>323.60999999999996</v>
      </c>
    </row>
    <row r="21" spans="1:10" x14ac:dyDescent="0.2">
      <c r="A21" s="13" t="s">
        <v>98</v>
      </c>
    </row>
    <row r="22" spans="1:10" x14ac:dyDescent="0.2">
      <c r="E22"/>
      <c r="F22"/>
      <c r="G22"/>
    </row>
    <row r="23" spans="1:10" x14ac:dyDescent="0.2">
      <c r="E23"/>
      <c r="F23"/>
      <c r="G23"/>
    </row>
    <row r="24" spans="1:10" x14ac:dyDescent="0.2">
      <c r="E24"/>
      <c r="F24"/>
      <c r="G24"/>
    </row>
    <row r="26" spans="1:10" x14ac:dyDescent="0.2">
      <c r="H26" s="244"/>
      <c r="I26" s="201"/>
    </row>
    <row r="27" spans="1:10" x14ac:dyDescent="0.2">
      <c r="H27" s="244"/>
      <c r="I27" s="201"/>
    </row>
  </sheetData>
  <mergeCells count="4">
    <mergeCell ref="A5:A8"/>
    <mergeCell ref="B5:D5"/>
    <mergeCell ref="E5:G5"/>
    <mergeCell ref="H5:J5"/>
  </mergeCells>
  <pageMargins left="0.70866141732283472" right="0.70866141732283472" top="0.78740157480314965" bottom="0.78740157480314965" header="0.31496062992125984" footer="0.31496062992125984"/>
  <pageSetup paperSize="9" orientation="landscape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/>
    <pageSetUpPr fitToPage="1"/>
  </sheetPr>
  <dimension ref="A1:U26"/>
  <sheetViews>
    <sheetView showGridLines="0" workbookViewId="0">
      <selection activeCell="A2" sqref="A2"/>
    </sheetView>
  </sheetViews>
  <sheetFormatPr baseColWidth="10" defaultRowHeight="12.75" x14ac:dyDescent="0.2"/>
  <cols>
    <col min="1" max="1" width="26.28515625" customWidth="1"/>
    <col min="2" max="15" width="8.5703125" customWidth="1"/>
    <col min="16" max="21" width="8.28515625" customWidth="1"/>
  </cols>
  <sheetData>
    <row r="1" spans="1:21" x14ac:dyDescent="0.2">
      <c r="A1" s="48" t="s">
        <v>154</v>
      </c>
    </row>
    <row r="2" spans="1:21" ht="18" x14ac:dyDescent="0.25">
      <c r="A2" s="47" t="s">
        <v>105</v>
      </c>
    </row>
    <row r="3" spans="1:21" ht="15.75" x14ac:dyDescent="0.25">
      <c r="A3" s="117" t="s">
        <v>155</v>
      </c>
    </row>
    <row r="4" spans="1:21" x14ac:dyDescent="0.2">
      <c r="A4" s="10"/>
    </row>
    <row r="5" spans="1:21" x14ac:dyDescent="0.2">
      <c r="A5" s="263"/>
      <c r="B5" s="345">
        <v>2008</v>
      </c>
      <c r="C5" s="347"/>
      <c r="D5" s="345">
        <v>2009</v>
      </c>
      <c r="E5" s="347"/>
      <c r="F5" s="345">
        <v>2010</v>
      </c>
      <c r="G5" s="347"/>
      <c r="H5" s="345">
        <v>2011</v>
      </c>
      <c r="I5" s="346"/>
      <c r="J5" s="345">
        <v>2012</v>
      </c>
      <c r="K5" s="346"/>
      <c r="L5" s="345">
        <v>2013</v>
      </c>
      <c r="M5" s="346"/>
      <c r="N5" s="345">
        <v>2014</v>
      </c>
      <c r="O5" s="346"/>
      <c r="P5" s="345">
        <v>2015</v>
      </c>
      <c r="Q5" s="346"/>
      <c r="R5" s="345">
        <v>2016</v>
      </c>
      <c r="S5" s="346"/>
      <c r="T5" s="345">
        <v>2017</v>
      </c>
      <c r="U5" s="346"/>
    </row>
    <row r="6" spans="1:21" ht="110.25" customHeight="1" x14ac:dyDescent="0.2">
      <c r="A6" s="264" t="s">
        <v>10</v>
      </c>
      <c r="B6" s="269" t="s">
        <v>132</v>
      </c>
      <c r="C6" s="270" t="s">
        <v>120</v>
      </c>
      <c r="D6" s="269" t="s">
        <v>132</v>
      </c>
      <c r="E6" s="270" t="s">
        <v>120</v>
      </c>
      <c r="F6" s="269" t="s">
        <v>132</v>
      </c>
      <c r="G6" s="270" t="s">
        <v>120</v>
      </c>
      <c r="H6" s="269" t="s">
        <v>132</v>
      </c>
      <c r="I6" s="270" t="s">
        <v>120</v>
      </c>
      <c r="J6" s="269" t="s">
        <v>132</v>
      </c>
      <c r="K6" s="271" t="s">
        <v>120</v>
      </c>
      <c r="L6" s="269" t="s">
        <v>132</v>
      </c>
      <c r="M6" s="271" t="s">
        <v>120</v>
      </c>
      <c r="N6" s="269" t="s">
        <v>132</v>
      </c>
      <c r="O6" s="271" t="s">
        <v>120</v>
      </c>
      <c r="P6" s="269" t="s">
        <v>132</v>
      </c>
      <c r="Q6" s="271" t="s">
        <v>120</v>
      </c>
      <c r="R6" s="269" t="s">
        <v>132</v>
      </c>
      <c r="S6" s="271" t="s">
        <v>120</v>
      </c>
      <c r="T6" s="269" t="s">
        <v>132</v>
      </c>
      <c r="U6" s="271" t="s">
        <v>120</v>
      </c>
    </row>
    <row r="7" spans="1:21" x14ac:dyDescent="0.2">
      <c r="A7" s="279" t="s">
        <v>49</v>
      </c>
      <c r="B7" s="218">
        <v>1331</v>
      </c>
      <c r="C7" s="219">
        <v>163</v>
      </c>
      <c r="D7" s="218">
        <v>1430</v>
      </c>
      <c r="E7" s="219">
        <v>223</v>
      </c>
      <c r="F7" s="217">
        <v>1435</v>
      </c>
      <c r="G7" s="219">
        <v>242</v>
      </c>
      <c r="H7" s="217">
        <v>1287</v>
      </c>
      <c r="I7" s="217">
        <v>292</v>
      </c>
      <c r="J7" s="267">
        <v>1218</v>
      </c>
      <c r="K7" s="217">
        <v>302</v>
      </c>
      <c r="L7" s="267">
        <f>220+989</f>
        <v>1209</v>
      </c>
      <c r="M7" s="217">
        <f>60+298</f>
        <v>358</v>
      </c>
      <c r="N7" s="267">
        <v>1426</v>
      </c>
      <c r="O7" s="217">
        <v>386</v>
      </c>
      <c r="P7" s="267">
        <v>1545</v>
      </c>
      <c r="Q7" s="217">
        <v>444</v>
      </c>
      <c r="R7" s="267">
        <v>1584</v>
      </c>
      <c r="S7" s="217">
        <v>485</v>
      </c>
      <c r="T7" s="315">
        <v>1749</v>
      </c>
      <c r="U7" s="317">
        <v>522</v>
      </c>
    </row>
    <row r="8" spans="1:21" x14ac:dyDescent="0.2">
      <c r="A8" s="280" t="s">
        <v>50</v>
      </c>
      <c r="B8" s="218">
        <v>280</v>
      </c>
      <c r="C8" s="219">
        <v>73</v>
      </c>
      <c r="D8" s="218">
        <v>404</v>
      </c>
      <c r="E8" s="219">
        <v>63</v>
      </c>
      <c r="F8" s="217">
        <v>362</v>
      </c>
      <c r="G8" s="219">
        <v>77</v>
      </c>
      <c r="H8" s="217">
        <v>362</v>
      </c>
      <c r="I8" s="217">
        <v>95</v>
      </c>
      <c r="J8" s="218">
        <v>349</v>
      </c>
      <c r="K8" s="217">
        <v>95</v>
      </c>
      <c r="L8" s="218">
        <v>335</v>
      </c>
      <c r="M8" s="217">
        <v>102</v>
      </c>
      <c r="N8" s="218">
        <v>348</v>
      </c>
      <c r="O8" s="217">
        <v>120</v>
      </c>
      <c r="P8" s="218">
        <v>394</v>
      </c>
      <c r="Q8" s="217">
        <v>127</v>
      </c>
      <c r="R8" s="218">
        <v>366</v>
      </c>
      <c r="S8" s="217">
        <v>148</v>
      </c>
      <c r="T8" s="316">
        <v>392</v>
      </c>
      <c r="U8" s="317">
        <v>167</v>
      </c>
    </row>
    <row r="9" spans="1:21" x14ac:dyDescent="0.2">
      <c r="A9" s="280" t="s">
        <v>68</v>
      </c>
      <c r="B9" s="218">
        <v>104</v>
      </c>
      <c r="C9" s="219">
        <v>55</v>
      </c>
      <c r="D9" s="218">
        <v>130</v>
      </c>
      <c r="E9" s="219">
        <v>63</v>
      </c>
      <c r="F9" s="217">
        <v>101</v>
      </c>
      <c r="G9" s="219">
        <v>66</v>
      </c>
      <c r="H9" s="217">
        <v>101</v>
      </c>
      <c r="I9" s="217">
        <v>85</v>
      </c>
      <c r="J9" s="218">
        <v>89</v>
      </c>
      <c r="K9" s="217">
        <v>84</v>
      </c>
      <c r="L9" s="218">
        <v>101</v>
      </c>
      <c r="M9" s="217">
        <v>105</v>
      </c>
      <c r="N9" s="218">
        <v>114</v>
      </c>
      <c r="O9" s="217">
        <v>105</v>
      </c>
      <c r="P9" s="218">
        <v>118</v>
      </c>
      <c r="Q9" s="217">
        <v>115</v>
      </c>
      <c r="R9" s="218">
        <v>126</v>
      </c>
      <c r="S9" s="217">
        <v>120</v>
      </c>
      <c r="T9" s="316">
        <v>150</v>
      </c>
      <c r="U9" s="317">
        <v>150</v>
      </c>
    </row>
    <row r="10" spans="1:21" x14ac:dyDescent="0.2">
      <c r="A10" s="281" t="s">
        <v>100</v>
      </c>
      <c r="B10" s="220">
        <f>SUM(B7:B9)</f>
        <v>1715</v>
      </c>
      <c r="C10" s="221">
        <f t="shared" ref="C10:G10" si="0">SUM(C7:C9)</f>
        <v>291</v>
      </c>
      <c r="D10" s="220">
        <f t="shared" si="0"/>
        <v>1964</v>
      </c>
      <c r="E10" s="221">
        <f t="shared" si="0"/>
        <v>349</v>
      </c>
      <c r="F10" s="222">
        <f t="shared" si="0"/>
        <v>1898</v>
      </c>
      <c r="G10" s="221">
        <f t="shared" si="0"/>
        <v>385</v>
      </c>
      <c r="H10" s="222">
        <f t="shared" ref="H10" si="1">SUM(H7:H9)</f>
        <v>1750</v>
      </c>
      <c r="I10" s="222">
        <f>SUM(I7:I9)</f>
        <v>472</v>
      </c>
      <c r="J10" s="220">
        <v>1656</v>
      </c>
      <c r="K10" s="222">
        <v>481</v>
      </c>
      <c r="L10" s="220">
        <f t="shared" ref="L10:P10" si="2">SUM(L7:L9)</f>
        <v>1645</v>
      </c>
      <c r="M10" s="222">
        <f>SUM(M7:M9)</f>
        <v>565</v>
      </c>
      <c r="N10" s="220">
        <v>1888</v>
      </c>
      <c r="O10" s="222">
        <v>611</v>
      </c>
      <c r="P10" s="220">
        <f t="shared" si="2"/>
        <v>2057</v>
      </c>
      <c r="Q10" s="222">
        <f>SUM(Q7:Q9)</f>
        <v>686</v>
      </c>
      <c r="R10" s="220">
        <f t="shared" ref="R10:T10" si="3">SUM(R7:R9)</f>
        <v>2076</v>
      </c>
      <c r="S10" s="222">
        <f>SUM(S7:S9)</f>
        <v>753</v>
      </c>
      <c r="T10" s="220">
        <f t="shared" si="3"/>
        <v>2291</v>
      </c>
      <c r="U10" s="222">
        <f>SUM(U7:U9)</f>
        <v>839</v>
      </c>
    </row>
    <row r="11" spans="1:21" x14ac:dyDescent="0.2">
      <c r="A11" s="280" t="s">
        <v>13</v>
      </c>
      <c r="B11" s="218">
        <v>122</v>
      </c>
      <c r="C11" s="219">
        <v>6</v>
      </c>
      <c r="D11" s="218">
        <v>126</v>
      </c>
      <c r="E11" s="219">
        <v>6</v>
      </c>
      <c r="F11" s="217">
        <v>161</v>
      </c>
      <c r="G11" s="219">
        <v>9</v>
      </c>
      <c r="H11" s="217">
        <v>161</v>
      </c>
      <c r="I11" s="217">
        <v>13</v>
      </c>
      <c r="J11" s="218">
        <v>192</v>
      </c>
      <c r="K11" s="217">
        <v>21</v>
      </c>
      <c r="L11" s="218">
        <v>239</v>
      </c>
      <c r="M11" s="217">
        <v>18</v>
      </c>
      <c r="N11" s="218">
        <v>277</v>
      </c>
      <c r="O11" s="217">
        <v>27</v>
      </c>
      <c r="P11" s="218">
        <v>292</v>
      </c>
      <c r="Q11" s="217">
        <v>28</v>
      </c>
      <c r="R11" s="218">
        <v>307</v>
      </c>
      <c r="S11" s="217">
        <v>20</v>
      </c>
      <c r="T11" s="316">
        <v>306</v>
      </c>
      <c r="U11" s="314">
        <v>29</v>
      </c>
    </row>
    <row r="12" spans="1:21" x14ac:dyDescent="0.2">
      <c r="A12" s="280" t="s">
        <v>27</v>
      </c>
      <c r="B12" s="218">
        <v>435</v>
      </c>
      <c r="C12" s="219">
        <v>57</v>
      </c>
      <c r="D12" s="218">
        <v>390</v>
      </c>
      <c r="E12" s="219">
        <v>59</v>
      </c>
      <c r="F12" s="217">
        <v>537</v>
      </c>
      <c r="G12" s="219">
        <v>85</v>
      </c>
      <c r="H12" s="217">
        <v>537</v>
      </c>
      <c r="I12" s="217">
        <v>120</v>
      </c>
      <c r="J12" s="218">
        <v>536</v>
      </c>
      <c r="K12" s="217">
        <v>115</v>
      </c>
      <c r="L12" s="218">
        <v>548</v>
      </c>
      <c r="M12" s="217">
        <v>171</v>
      </c>
      <c r="N12" s="218">
        <v>608</v>
      </c>
      <c r="O12" s="217">
        <v>194</v>
      </c>
      <c r="P12" s="218">
        <v>618</v>
      </c>
      <c r="Q12" s="217">
        <v>185</v>
      </c>
      <c r="R12" s="218">
        <v>604</v>
      </c>
      <c r="S12" s="217">
        <v>189</v>
      </c>
      <c r="T12" s="316">
        <v>520</v>
      </c>
      <c r="U12" s="314">
        <v>146</v>
      </c>
    </row>
    <row r="13" spans="1:21" x14ac:dyDescent="0.2">
      <c r="A13" s="282" t="s">
        <v>6</v>
      </c>
      <c r="B13" s="220">
        <f>B11+B12</f>
        <v>557</v>
      </c>
      <c r="C13" s="221">
        <f t="shared" ref="C13:G13" si="4">C11+C12</f>
        <v>63</v>
      </c>
      <c r="D13" s="220">
        <f t="shared" si="4"/>
        <v>516</v>
      </c>
      <c r="E13" s="221">
        <f t="shared" si="4"/>
        <v>65</v>
      </c>
      <c r="F13" s="222">
        <f t="shared" si="4"/>
        <v>698</v>
      </c>
      <c r="G13" s="221">
        <f t="shared" si="4"/>
        <v>94</v>
      </c>
      <c r="H13" s="222">
        <f t="shared" ref="H13" si="5">H11+H12</f>
        <v>698</v>
      </c>
      <c r="I13" s="222">
        <f>I11+I12</f>
        <v>133</v>
      </c>
      <c r="J13" s="220">
        <v>728</v>
      </c>
      <c r="K13" s="222">
        <v>136</v>
      </c>
      <c r="L13" s="220">
        <f t="shared" ref="L13:P13" si="6">L11+L12</f>
        <v>787</v>
      </c>
      <c r="M13" s="222">
        <f>M11+M12</f>
        <v>189</v>
      </c>
      <c r="N13" s="220">
        <v>885</v>
      </c>
      <c r="O13" s="222">
        <v>221</v>
      </c>
      <c r="P13" s="220">
        <f t="shared" si="6"/>
        <v>910</v>
      </c>
      <c r="Q13" s="222">
        <f>Q11+Q12</f>
        <v>213</v>
      </c>
      <c r="R13" s="220">
        <f t="shared" ref="R13:T13" si="7">R11+R12</f>
        <v>911</v>
      </c>
      <c r="S13" s="222">
        <f>S11+S12</f>
        <v>209</v>
      </c>
      <c r="T13" s="220">
        <f t="shared" si="7"/>
        <v>826</v>
      </c>
      <c r="U13" s="222">
        <f>U11+U12</f>
        <v>175</v>
      </c>
    </row>
    <row r="14" spans="1:21" x14ac:dyDescent="0.2">
      <c r="A14" s="283" t="s">
        <v>7</v>
      </c>
      <c r="B14" s="218">
        <v>368</v>
      </c>
      <c r="C14" s="219">
        <v>70</v>
      </c>
      <c r="D14" s="218">
        <v>488</v>
      </c>
      <c r="E14" s="219">
        <v>68</v>
      </c>
      <c r="F14" s="217">
        <v>438</v>
      </c>
      <c r="G14" s="219">
        <v>82</v>
      </c>
      <c r="H14" s="217">
        <v>438</v>
      </c>
      <c r="I14" s="217">
        <v>94</v>
      </c>
      <c r="J14" s="218">
        <v>417</v>
      </c>
      <c r="K14" s="217">
        <v>102</v>
      </c>
      <c r="L14" s="218">
        <v>517</v>
      </c>
      <c r="M14" s="217">
        <v>130</v>
      </c>
      <c r="N14" s="218">
        <v>514</v>
      </c>
      <c r="O14" s="217">
        <v>113</v>
      </c>
      <c r="P14" s="218">
        <v>508</v>
      </c>
      <c r="Q14" s="217">
        <v>121</v>
      </c>
      <c r="R14" s="218">
        <v>446</v>
      </c>
      <c r="S14" s="217">
        <v>94</v>
      </c>
      <c r="T14" s="316">
        <v>529</v>
      </c>
      <c r="U14" s="317">
        <v>375</v>
      </c>
    </row>
    <row r="15" spans="1:21" x14ac:dyDescent="0.2">
      <c r="A15" s="283" t="s">
        <v>8</v>
      </c>
      <c r="B15" s="218">
        <v>10</v>
      </c>
      <c r="C15" s="219">
        <v>0</v>
      </c>
      <c r="D15" s="218">
        <v>19</v>
      </c>
      <c r="E15" s="219">
        <v>0</v>
      </c>
      <c r="F15" s="217">
        <v>25</v>
      </c>
      <c r="G15" s="219">
        <v>1</v>
      </c>
      <c r="H15" s="217">
        <v>25</v>
      </c>
      <c r="I15" s="217">
        <v>2</v>
      </c>
      <c r="J15" s="218">
        <v>29</v>
      </c>
      <c r="K15" s="217">
        <v>1</v>
      </c>
      <c r="L15" s="218">
        <v>31</v>
      </c>
      <c r="M15" s="217">
        <v>2</v>
      </c>
      <c r="N15" s="218">
        <v>27</v>
      </c>
      <c r="O15" s="217">
        <v>4</v>
      </c>
      <c r="P15" s="218">
        <v>13</v>
      </c>
      <c r="Q15" s="217">
        <v>10</v>
      </c>
      <c r="R15" s="218">
        <v>33</v>
      </c>
      <c r="S15" s="217">
        <v>6</v>
      </c>
      <c r="T15" s="316">
        <v>33</v>
      </c>
      <c r="U15" s="317">
        <v>24</v>
      </c>
    </row>
    <row r="16" spans="1:21" x14ac:dyDescent="0.2">
      <c r="A16" s="282" t="s">
        <v>9</v>
      </c>
      <c r="B16" s="220">
        <f>B14+B15</f>
        <v>378</v>
      </c>
      <c r="C16" s="221">
        <f t="shared" ref="C16" si="8">C14+C15</f>
        <v>70</v>
      </c>
      <c r="D16" s="220">
        <f t="shared" ref="D16" si="9">D14+D15</f>
        <v>507</v>
      </c>
      <c r="E16" s="221">
        <f t="shared" ref="E16" si="10">E14+E15</f>
        <v>68</v>
      </c>
      <c r="F16" s="222">
        <f t="shared" ref="F16" si="11">F14+F15</f>
        <v>463</v>
      </c>
      <c r="G16" s="221">
        <f t="shared" ref="G16" si="12">G14+G15</f>
        <v>83</v>
      </c>
      <c r="H16" s="222">
        <f>H14+H15</f>
        <v>463</v>
      </c>
      <c r="I16" s="222">
        <f>I14+I15</f>
        <v>96</v>
      </c>
      <c r="J16" s="220">
        <v>446</v>
      </c>
      <c r="K16" s="222">
        <v>103</v>
      </c>
      <c r="L16" s="220">
        <f>L14+L15</f>
        <v>548</v>
      </c>
      <c r="M16" s="222">
        <f>M14+M15</f>
        <v>132</v>
      </c>
      <c r="N16" s="220">
        <v>541</v>
      </c>
      <c r="O16" s="222">
        <v>117</v>
      </c>
      <c r="P16" s="220">
        <f t="shared" ref="P16:U16" si="13">P14+P15</f>
        <v>521</v>
      </c>
      <c r="Q16" s="222">
        <f t="shared" si="13"/>
        <v>131</v>
      </c>
      <c r="R16" s="220">
        <f t="shared" si="13"/>
        <v>479</v>
      </c>
      <c r="S16" s="222">
        <f t="shared" si="13"/>
        <v>100</v>
      </c>
      <c r="T16" s="220">
        <f t="shared" si="13"/>
        <v>562</v>
      </c>
      <c r="U16" s="222">
        <f t="shared" si="13"/>
        <v>399</v>
      </c>
    </row>
    <row r="17" spans="1:21" x14ac:dyDescent="0.2">
      <c r="A17" s="284" t="s">
        <v>108</v>
      </c>
      <c r="B17" s="220">
        <f>B10+B13+B16</f>
        <v>2650</v>
      </c>
      <c r="C17" s="221">
        <f t="shared" ref="C17:G17" si="14">C10+C13+C16</f>
        <v>424</v>
      </c>
      <c r="D17" s="220">
        <f t="shared" si="14"/>
        <v>2987</v>
      </c>
      <c r="E17" s="221">
        <f t="shared" si="14"/>
        <v>482</v>
      </c>
      <c r="F17" s="222">
        <f t="shared" si="14"/>
        <v>3059</v>
      </c>
      <c r="G17" s="221">
        <f t="shared" si="14"/>
        <v>562</v>
      </c>
      <c r="H17" s="222">
        <f>H10+H13+H16</f>
        <v>2911</v>
      </c>
      <c r="I17" s="222">
        <f t="shared" ref="I17" si="15">I10+I13+I16</f>
        <v>701</v>
      </c>
      <c r="J17" s="220">
        <v>2830</v>
      </c>
      <c r="K17" s="222">
        <v>720</v>
      </c>
      <c r="L17" s="220">
        <f>L10+L13+L16</f>
        <v>2980</v>
      </c>
      <c r="M17" s="222">
        <f t="shared" ref="M17:Q17" si="16">M10+M13+M16</f>
        <v>886</v>
      </c>
      <c r="N17" s="220">
        <v>3314</v>
      </c>
      <c r="O17" s="222">
        <v>949</v>
      </c>
      <c r="P17" s="220">
        <f>P10+P13+P16</f>
        <v>3488</v>
      </c>
      <c r="Q17" s="222">
        <f t="shared" si="16"/>
        <v>1030</v>
      </c>
      <c r="R17" s="220">
        <f>R10+R13+R16</f>
        <v>3466</v>
      </c>
      <c r="S17" s="222">
        <f t="shared" ref="S17:U17" si="17">S10+S13+S16</f>
        <v>1062</v>
      </c>
      <c r="T17" s="220">
        <f>T10+T13+T16</f>
        <v>3679</v>
      </c>
      <c r="U17" s="222">
        <f t="shared" si="17"/>
        <v>1413</v>
      </c>
    </row>
    <row r="18" spans="1:21" x14ac:dyDescent="0.2">
      <c r="A18" s="285" t="s">
        <v>107</v>
      </c>
      <c r="B18" s="218">
        <v>1399</v>
      </c>
      <c r="C18" s="219">
        <v>262</v>
      </c>
      <c r="D18" s="218">
        <f>478+911</f>
        <v>1389</v>
      </c>
      <c r="E18" s="219">
        <v>289</v>
      </c>
      <c r="F18" s="217">
        <v>1264</v>
      </c>
      <c r="G18" s="219">
        <v>291</v>
      </c>
      <c r="H18" s="217">
        <v>1095</v>
      </c>
      <c r="I18" s="217">
        <v>399</v>
      </c>
      <c r="J18" s="218">
        <v>960</v>
      </c>
      <c r="K18" s="217">
        <v>420</v>
      </c>
      <c r="L18" s="218">
        <v>1470</v>
      </c>
      <c r="M18" s="217">
        <v>470</v>
      </c>
      <c r="N18" s="218">
        <v>1375</v>
      </c>
      <c r="O18" s="217">
        <v>504</v>
      </c>
      <c r="P18" s="218">
        <v>1525</v>
      </c>
      <c r="Q18" s="217">
        <v>540</v>
      </c>
      <c r="R18" s="218">
        <v>1595</v>
      </c>
      <c r="S18" s="217">
        <v>551</v>
      </c>
      <c r="T18" s="316">
        <v>1906</v>
      </c>
      <c r="U18" s="317">
        <v>762</v>
      </c>
    </row>
    <row r="19" spans="1:21" x14ac:dyDescent="0.2">
      <c r="A19" s="286" t="s">
        <v>109</v>
      </c>
      <c r="B19" s="220">
        <f>B17+B18</f>
        <v>4049</v>
      </c>
      <c r="C19" s="221">
        <f t="shared" ref="C19:G19" si="18">C17+C18</f>
        <v>686</v>
      </c>
      <c r="D19" s="220">
        <f t="shared" si="18"/>
        <v>4376</v>
      </c>
      <c r="E19" s="221">
        <f t="shared" si="18"/>
        <v>771</v>
      </c>
      <c r="F19" s="222">
        <f t="shared" si="18"/>
        <v>4323</v>
      </c>
      <c r="G19" s="221">
        <f t="shared" si="18"/>
        <v>853</v>
      </c>
      <c r="H19" s="222">
        <f t="shared" ref="H19:I19" si="19">H17+H18</f>
        <v>4006</v>
      </c>
      <c r="I19" s="222">
        <f t="shared" si="19"/>
        <v>1100</v>
      </c>
      <c r="J19" s="220">
        <v>3790</v>
      </c>
      <c r="K19" s="222">
        <v>1140</v>
      </c>
      <c r="L19" s="220">
        <f t="shared" ref="L19:M19" si="20">L17+L18</f>
        <v>4450</v>
      </c>
      <c r="M19" s="221">
        <f t="shared" si="20"/>
        <v>1356</v>
      </c>
      <c r="N19" s="220">
        <v>4689</v>
      </c>
      <c r="O19" s="221">
        <v>1453</v>
      </c>
      <c r="P19" s="220">
        <f t="shared" ref="P19:Q19" si="21">P17+P18</f>
        <v>5013</v>
      </c>
      <c r="Q19" s="276">
        <f t="shared" si="21"/>
        <v>1570</v>
      </c>
      <c r="R19" s="220">
        <f t="shared" ref="R19:S19" si="22">R17+R18</f>
        <v>5061</v>
      </c>
      <c r="S19" s="276">
        <f t="shared" si="22"/>
        <v>1613</v>
      </c>
      <c r="T19" s="220">
        <f t="shared" ref="T19:U19" si="23">T17+T18</f>
        <v>5585</v>
      </c>
      <c r="U19" s="276">
        <f t="shared" si="23"/>
        <v>2175</v>
      </c>
    </row>
    <row r="20" spans="1:21" x14ac:dyDescent="0.2">
      <c r="I20" s="217"/>
      <c r="L20" s="229"/>
      <c r="M20" s="229"/>
      <c r="N20" s="229"/>
      <c r="O20" s="229"/>
      <c r="P20" s="229"/>
      <c r="Q20" s="229"/>
      <c r="R20" s="229"/>
      <c r="S20" s="229"/>
      <c r="T20" s="229"/>
      <c r="U20" s="229"/>
    </row>
    <row r="21" spans="1:21" x14ac:dyDescent="0.2">
      <c r="A21" s="13" t="s">
        <v>99</v>
      </c>
      <c r="H21" s="217"/>
      <c r="I21" s="217"/>
      <c r="L21" s="229"/>
      <c r="M21" s="229"/>
      <c r="N21" s="229"/>
      <c r="O21" s="229"/>
      <c r="P21" s="229"/>
      <c r="Q21" s="229"/>
      <c r="R21" s="229"/>
      <c r="S21" s="229"/>
      <c r="T21" s="229"/>
      <c r="U21" s="229"/>
    </row>
    <row r="22" spans="1:21" x14ac:dyDescent="0.2">
      <c r="L22" s="229"/>
      <c r="M22" s="229"/>
      <c r="N22" s="229"/>
      <c r="O22" s="229"/>
      <c r="P22" s="229"/>
      <c r="Q22" s="229"/>
      <c r="R22" s="229"/>
      <c r="S22" s="229"/>
      <c r="T22" s="229"/>
      <c r="U22" s="229"/>
    </row>
    <row r="23" spans="1:21" x14ac:dyDescent="0.2">
      <c r="L23" s="229"/>
      <c r="M23" s="229"/>
      <c r="N23" s="229"/>
      <c r="O23" s="229"/>
      <c r="P23" s="229"/>
      <c r="Q23" s="229"/>
      <c r="R23" s="229"/>
      <c r="S23" s="229"/>
      <c r="T23" s="229"/>
      <c r="U23" s="229"/>
    </row>
    <row r="26" spans="1:21" ht="77.25" customHeight="1" x14ac:dyDescent="0.2"/>
  </sheetData>
  <mergeCells count="10">
    <mergeCell ref="T5:U5"/>
    <mergeCell ref="R5:S5"/>
    <mergeCell ref="P5:Q5"/>
    <mergeCell ref="L5:M5"/>
    <mergeCell ref="B5:C5"/>
    <mergeCell ref="D5:E5"/>
    <mergeCell ref="F5:G5"/>
    <mergeCell ref="H5:I5"/>
    <mergeCell ref="J5:K5"/>
    <mergeCell ref="N5:O5"/>
  </mergeCells>
  <pageMargins left="0.7" right="0.7" top="0.75" bottom="0.75" header="0.3" footer="0.3"/>
  <pageSetup paperSize="9" scale="81" fitToHeight="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P232"/>
  <sheetViews>
    <sheetView showGridLines="0" zoomScale="85" zoomScaleNormal="85" workbookViewId="0">
      <selection activeCell="B11" sqref="B11"/>
    </sheetView>
  </sheetViews>
  <sheetFormatPr baseColWidth="10" defaultRowHeight="12.75" x14ac:dyDescent="0.2"/>
  <cols>
    <col min="1" max="1" width="41.42578125" customWidth="1"/>
    <col min="2" max="2" width="9.42578125" customWidth="1"/>
    <col min="3" max="3" width="9.140625" bestFit="1" customWidth="1"/>
    <col min="4" max="5" width="9.5703125" customWidth="1"/>
    <col min="6" max="6" width="9.85546875" bestFit="1" customWidth="1"/>
    <col min="7" max="7" width="13.85546875" customWidth="1"/>
    <col min="8" max="8" width="8.85546875" bestFit="1" customWidth="1"/>
  </cols>
  <sheetData>
    <row r="1" spans="1:16" x14ac:dyDescent="0.2">
      <c r="A1" s="48" t="s">
        <v>137</v>
      </c>
    </row>
    <row r="2" spans="1:16" s="3" customFormat="1" ht="18" x14ac:dyDescent="0.25">
      <c r="A2" s="75" t="s">
        <v>55</v>
      </c>
      <c r="B2" s="2"/>
      <c r="F2" s="2"/>
    </row>
    <row r="3" spans="1:16" s="3" customFormat="1" ht="18.75" x14ac:dyDescent="0.3">
      <c r="A3" s="76" t="s">
        <v>136</v>
      </c>
      <c r="B3" s="4"/>
      <c r="C3" s="1"/>
      <c r="D3" s="1"/>
      <c r="E3" s="1"/>
      <c r="F3" s="4"/>
      <c r="G3" s="1"/>
      <c r="H3" s="1"/>
    </row>
    <row r="4" spans="1:16" s="3" customFormat="1" x14ac:dyDescent="0.2">
      <c r="A4" s="2"/>
      <c r="B4" s="2"/>
      <c r="C4" s="6"/>
      <c r="D4" s="6"/>
      <c r="E4" s="6"/>
      <c r="F4" s="6"/>
      <c r="G4" s="6"/>
      <c r="H4" s="6"/>
    </row>
    <row r="5" spans="1:16" s="3" customFormat="1" ht="14.25" x14ac:dyDescent="0.2">
      <c r="A5" s="63"/>
      <c r="B5" s="22"/>
      <c r="C5" s="318" t="s">
        <v>0</v>
      </c>
      <c r="D5" s="318"/>
      <c r="E5" s="318"/>
      <c r="F5" s="318" t="s">
        <v>1</v>
      </c>
      <c r="G5" s="318"/>
      <c r="H5" s="319"/>
      <c r="I5" s="2"/>
    </row>
    <row r="6" spans="1:16" s="3" customFormat="1" ht="14.25" x14ac:dyDescent="0.2">
      <c r="A6" s="64"/>
      <c r="B6" s="46" t="s">
        <v>2</v>
      </c>
      <c r="C6" s="51" t="s">
        <v>2</v>
      </c>
      <c r="D6" s="86" t="s">
        <v>42</v>
      </c>
      <c r="E6" s="51" t="s">
        <v>16</v>
      </c>
      <c r="F6" s="52" t="s">
        <v>2</v>
      </c>
      <c r="G6" s="62" t="s">
        <v>17</v>
      </c>
      <c r="H6" s="62" t="s">
        <v>28</v>
      </c>
    </row>
    <row r="7" spans="1:16" s="3" customFormat="1" ht="14.25" x14ac:dyDescent="0.2">
      <c r="A7" s="64"/>
      <c r="B7" s="46"/>
      <c r="C7" s="51"/>
      <c r="D7" s="86" t="s">
        <v>43</v>
      </c>
      <c r="E7" s="51" t="s">
        <v>44</v>
      </c>
      <c r="F7" s="52"/>
      <c r="G7" s="62" t="s">
        <v>18</v>
      </c>
      <c r="H7" s="62" t="s">
        <v>29</v>
      </c>
    </row>
    <row r="8" spans="1:16" s="3" customFormat="1" ht="14.25" x14ac:dyDescent="0.2">
      <c r="A8" s="65" t="s">
        <v>47</v>
      </c>
      <c r="B8" s="42"/>
      <c r="C8" s="43"/>
      <c r="D8" s="44" t="s">
        <v>15</v>
      </c>
      <c r="E8" s="44" t="s">
        <v>15</v>
      </c>
      <c r="F8" s="45"/>
      <c r="G8" s="50"/>
      <c r="H8" s="50"/>
      <c r="I8" s="212"/>
      <c r="J8"/>
      <c r="K8"/>
      <c r="L8"/>
      <c r="M8"/>
      <c r="N8"/>
      <c r="O8"/>
      <c r="P8"/>
    </row>
    <row r="9" spans="1:16" s="3" customFormat="1" x14ac:dyDescent="0.2">
      <c r="A9" s="259" t="s">
        <v>127</v>
      </c>
      <c r="B9" s="81">
        <f>C9+F9</f>
        <v>3454.8409999999999</v>
      </c>
      <c r="C9" s="84">
        <f>D9+E9</f>
        <v>3378.835</v>
      </c>
      <c r="D9" s="101">
        <v>2334.0529999999994</v>
      </c>
      <c r="E9" s="101">
        <v>1044.7820000000004</v>
      </c>
      <c r="F9" s="84">
        <f>SUM(G9:H9)</f>
        <v>76.006</v>
      </c>
      <c r="G9" s="214">
        <v>41.884</v>
      </c>
      <c r="H9" s="214">
        <v>34.122</v>
      </c>
      <c r="I9" s="275"/>
      <c r="J9"/>
      <c r="K9"/>
      <c r="L9"/>
      <c r="M9"/>
      <c r="N9"/>
      <c r="O9"/>
      <c r="P9"/>
    </row>
    <row r="10" spans="1:16" s="3" customFormat="1" x14ac:dyDescent="0.2">
      <c r="A10" s="259" t="s">
        <v>120</v>
      </c>
      <c r="B10" s="85">
        <f t="shared" ref="B10" si="0">C10+F10</f>
        <v>922.31100000000004</v>
      </c>
      <c r="C10" s="84">
        <f t="shared" ref="C10" si="1">D10+E10</f>
        <v>913</v>
      </c>
      <c r="D10" s="84">
        <v>700.4</v>
      </c>
      <c r="E10" s="84">
        <v>212.6</v>
      </c>
      <c r="F10" s="84">
        <f>SUM(G10:H10)</f>
        <v>9.3110000000000017</v>
      </c>
      <c r="G10" s="81">
        <v>8.1130000000000013</v>
      </c>
      <c r="H10" s="81">
        <v>1.198</v>
      </c>
      <c r="J10"/>
      <c r="K10"/>
      <c r="L10"/>
      <c r="M10"/>
      <c r="N10"/>
      <c r="O10"/>
      <c r="P10"/>
    </row>
    <row r="11" spans="1:16" s="3" customFormat="1" x14ac:dyDescent="0.2">
      <c r="A11" s="82" t="s">
        <v>2</v>
      </c>
      <c r="B11" s="79">
        <f>SUM(B9:B10)</f>
        <v>4377.152</v>
      </c>
      <c r="C11" s="79">
        <f>D11+E11</f>
        <v>4291.835</v>
      </c>
      <c r="D11" s="79">
        <f>D9+D10</f>
        <v>3034.4529999999995</v>
      </c>
      <c r="E11" s="79">
        <f>E9+E10</f>
        <v>1257.3820000000003</v>
      </c>
      <c r="F11" s="79">
        <f>H11+G11</f>
        <v>85.317000000000007</v>
      </c>
      <c r="G11" s="215">
        <f>G9+G10</f>
        <v>49.997</v>
      </c>
      <c r="H11" s="215">
        <f>SUM(H9:H10)</f>
        <v>35.32</v>
      </c>
      <c r="J11"/>
      <c r="K11"/>
      <c r="L11"/>
      <c r="M11"/>
      <c r="N11"/>
      <c r="O11"/>
      <c r="P11"/>
    </row>
    <row r="12" spans="1:16" s="3" customFormat="1" x14ac:dyDescent="0.2">
      <c r="A12" s="4"/>
      <c r="B12" s="5"/>
      <c r="C12" s="5"/>
      <c r="D12" s="5"/>
      <c r="E12" s="5"/>
      <c r="F12" s="5"/>
      <c r="G12" s="5"/>
      <c r="H12" s="5"/>
      <c r="J12"/>
      <c r="K12"/>
      <c r="L12"/>
      <c r="M12"/>
      <c r="N12"/>
      <c r="O12"/>
      <c r="P12"/>
    </row>
    <row r="13" spans="1:16" s="3" customFormat="1" x14ac:dyDescent="0.2">
      <c r="A13" s="37" t="s">
        <v>98</v>
      </c>
      <c r="B13" s="15"/>
      <c r="C13" s="15"/>
      <c r="D13" s="15"/>
      <c r="E13" s="15"/>
      <c r="F13" s="15"/>
      <c r="G13" s="15"/>
      <c r="H13" s="15"/>
    </row>
    <row r="14" spans="1:16" s="3" customFormat="1" ht="12.75" customHeight="1" x14ac:dyDescent="0.25">
      <c r="A14" s="257" t="s">
        <v>119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</row>
    <row r="15" spans="1:16" s="3" customFormat="1" ht="12.75" customHeight="1" x14ac:dyDescent="0.2">
      <c r="A15" s="257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</row>
    <row r="16" spans="1:16" x14ac:dyDescent="0.2">
      <c r="A16" s="320"/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</row>
    <row r="17" spans="2:3" x14ac:dyDescent="0.2">
      <c r="B17" s="290"/>
    </row>
    <row r="21" spans="2:3" x14ac:dyDescent="0.2">
      <c r="B21" s="5"/>
    </row>
    <row r="23" spans="2:3" x14ac:dyDescent="0.2">
      <c r="B23" s="274"/>
      <c r="C23" s="274"/>
    </row>
    <row r="24" spans="2:3" x14ac:dyDescent="0.2">
      <c r="B24" s="274"/>
      <c r="C24" s="274"/>
    </row>
    <row r="25" spans="2:3" x14ac:dyDescent="0.2">
      <c r="B25" s="274"/>
      <c r="C25" s="274"/>
    </row>
    <row r="102" spans="2:6" s="3" customFormat="1" x14ac:dyDescent="0.2">
      <c r="B102" s="2"/>
      <c r="F102" s="2"/>
    </row>
    <row r="103" spans="2:6" s="3" customFormat="1" x14ac:dyDescent="0.2">
      <c r="B103" s="2"/>
      <c r="F103" s="2"/>
    </row>
    <row r="104" spans="2:6" s="3" customFormat="1" x14ac:dyDescent="0.2">
      <c r="B104" s="2"/>
      <c r="F104" s="2"/>
    </row>
    <row r="105" spans="2:6" s="3" customFormat="1" x14ac:dyDescent="0.2">
      <c r="B105" s="2"/>
      <c r="F105" s="2"/>
    </row>
    <row r="106" spans="2:6" s="3" customFormat="1" x14ac:dyDescent="0.2">
      <c r="B106" s="2"/>
      <c r="F106" s="2"/>
    </row>
    <row r="107" spans="2:6" s="3" customFormat="1" x14ac:dyDescent="0.2">
      <c r="B107" s="2"/>
      <c r="F107" s="2"/>
    </row>
    <row r="108" spans="2:6" s="3" customFormat="1" x14ac:dyDescent="0.2">
      <c r="B108" s="2"/>
      <c r="F108" s="2"/>
    </row>
    <row r="109" spans="2:6" s="3" customFormat="1" x14ac:dyDescent="0.2">
      <c r="B109" s="2"/>
      <c r="F109" s="2"/>
    </row>
    <row r="110" spans="2:6" s="3" customFormat="1" x14ac:dyDescent="0.2">
      <c r="B110" s="2"/>
      <c r="F110" s="2"/>
    </row>
    <row r="111" spans="2:6" s="3" customFormat="1" x14ac:dyDescent="0.2">
      <c r="B111" s="2"/>
      <c r="F111" s="2"/>
    </row>
    <row r="112" spans="2:6" s="3" customFormat="1" x14ac:dyDescent="0.2">
      <c r="B112" s="2"/>
      <c r="F112" s="2"/>
    </row>
    <row r="113" spans="2:6" s="3" customFormat="1" x14ac:dyDescent="0.2">
      <c r="B113" s="2"/>
      <c r="F113" s="2"/>
    </row>
    <row r="114" spans="2:6" s="3" customFormat="1" x14ac:dyDescent="0.2">
      <c r="B114" s="2"/>
      <c r="F114" s="2"/>
    </row>
    <row r="115" spans="2:6" s="3" customFormat="1" x14ac:dyDescent="0.2">
      <c r="B115" s="2"/>
      <c r="F115" s="2"/>
    </row>
    <row r="116" spans="2:6" s="3" customFormat="1" x14ac:dyDescent="0.2">
      <c r="B116" s="2"/>
      <c r="F116" s="2"/>
    </row>
    <row r="117" spans="2:6" s="3" customFormat="1" x14ac:dyDescent="0.2">
      <c r="B117" s="2"/>
      <c r="F117" s="2"/>
    </row>
    <row r="118" spans="2:6" s="3" customFormat="1" x14ac:dyDescent="0.2">
      <c r="B118" s="2"/>
      <c r="F118" s="2"/>
    </row>
    <row r="119" spans="2:6" s="3" customFormat="1" x14ac:dyDescent="0.2">
      <c r="B119" s="2"/>
      <c r="F119" s="2"/>
    </row>
    <row r="120" spans="2:6" s="3" customFormat="1" x14ac:dyDescent="0.2">
      <c r="B120" s="2"/>
      <c r="F120" s="2"/>
    </row>
    <row r="121" spans="2:6" s="3" customFormat="1" x14ac:dyDescent="0.2">
      <c r="B121" s="2"/>
      <c r="F121" s="2"/>
    </row>
    <row r="122" spans="2:6" s="3" customFormat="1" x14ac:dyDescent="0.2">
      <c r="B122" s="2"/>
      <c r="F122" s="2"/>
    </row>
    <row r="123" spans="2:6" s="3" customFormat="1" x14ac:dyDescent="0.2">
      <c r="B123" s="2"/>
      <c r="F123" s="2"/>
    </row>
    <row r="124" spans="2:6" s="3" customFormat="1" x14ac:dyDescent="0.2">
      <c r="B124" s="2"/>
      <c r="F124" s="2"/>
    </row>
    <row r="125" spans="2:6" s="3" customFormat="1" x14ac:dyDescent="0.2">
      <c r="B125" s="2"/>
      <c r="F125" s="2"/>
    </row>
    <row r="126" spans="2:6" s="3" customFormat="1" x14ac:dyDescent="0.2">
      <c r="B126" s="2"/>
      <c r="F126" s="2"/>
    </row>
    <row r="127" spans="2:6" s="3" customFormat="1" x14ac:dyDescent="0.2">
      <c r="B127" s="2"/>
      <c r="F127" s="2"/>
    </row>
    <row r="128" spans="2:6" s="3" customFormat="1" x14ac:dyDescent="0.2">
      <c r="B128" s="2"/>
      <c r="F128" s="2"/>
    </row>
    <row r="129" spans="2:6" s="3" customFormat="1" x14ac:dyDescent="0.2">
      <c r="B129" s="2"/>
      <c r="F129" s="2"/>
    </row>
    <row r="130" spans="2:6" s="3" customFormat="1" x14ac:dyDescent="0.2">
      <c r="B130" s="2"/>
      <c r="F130" s="2"/>
    </row>
    <row r="131" spans="2:6" s="3" customFormat="1" x14ac:dyDescent="0.2">
      <c r="B131" s="2"/>
      <c r="F131" s="2"/>
    </row>
    <row r="132" spans="2:6" s="3" customFormat="1" x14ac:dyDescent="0.2">
      <c r="B132" s="2"/>
      <c r="F132" s="2"/>
    </row>
    <row r="133" spans="2:6" s="3" customFormat="1" x14ac:dyDescent="0.2">
      <c r="B133" s="2"/>
      <c r="F133" s="2"/>
    </row>
    <row r="134" spans="2:6" s="3" customFormat="1" x14ac:dyDescent="0.2">
      <c r="B134" s="2"/>
      <c r="F134" s="2"/>
    </row>
    <row r="135" spans="2:6" s="3" customFormat="1" x14ac:dyDescent="0.2">
      <c r="B135" s="2"/>
      <c r="F135" s="2"/>
    </row>
    <row r="136" spans="2:6" s="3" customFormat="1" x14ac:dyDescent="0.2">
      <c r="B136" s="2"/>
      <c r="F136" s="2"/>
    </row>
    <row r="137" spans="2:6" s="3" customFormat="1" x14ac:dyDescent="0.2">
      <c r="B137" s="2"/>
      <c r="F137" s="2"/>
    </row>
    <row r="138" spans="2:6" s="3" customFormat="1" x14ac:dyDescent="0.2">
      <c r="B138" s="2"/>
      <c r="F138" s="2"/>
    </row>
    <row r="139" spans="2:6" s="3" customFormat="1" x14ac:dyDescent="0.2">
      <c r="B139" s="2"/>
      <c r="F139" s="2"/>
    </row>
    <row r="140" spans="2:6" s="3" customFormat="1" x14ac:dyDescent="0.2">
      <c r="B140" s="2"/>
      <c r="F140" s="2"/>
    </row>
    <row r="141" spans="2:6" s="3" customFormat="1" x14ac:dyDescent="0.2">
      <c r="B141" s="2"/>
      <c r="F141" s="2"/>
    </row>
    <row r="142" spans="2:6" s="3" customFormat="1" x14ac:dyDescent="0.2">
      <c r="B142" s="2"/>
      <c r="F142" s="2"/>
    </row>
    <row r="143" spans="2:6" s="3" customFormat="1" x14ac:dyDescent="0.2">
      <c r="B143" s="2"/>
      <c r="F143" s="2"/>
    </row>
    <row r="144" spans="2:6" s="3" customFormat="1" x14ac:dyDescent="0.2">
      <c r="B144" s="2"/>
      <c r="F144" s="2"/>
    </row>
    <row r="145" spans="2:6" s="3" customFormat="1" x14ac:dyDescent="0.2">
      <c r="B145" s="2"/>
      <c r="F145" s="2"/>
    </row>
    <row r="146" spans="2:6" s="3" customFormat="1" x14ac:dyDescent="0.2">
      <c r="B146" s="2"/>
      <c r="F146" s="2"/>
    </row>
    <row r="147" spans="2:6" s="3" customFormat="1" x14ac:dyDescent="0.2">
      <c r="B147" s="2"/>
      <c r="F147" s="2"/>
    </row>
    <row r="148" spans="2:6" s="3" customFormat="1" x14ac:dyDescent="0.2">
      <c r="B148" s="2"/>
      <c r="F148" s="2"/>
    </row>
    <row r="149" spans="2:6" s="3" customFormat="1" x14ac:dyDescent="0.2">
      <c r="B149" s="2"/>
      <c r="F149" s="2"/>
    </row>
    <row r="150" spans="2:6" s="3" customFormat="1" x14ac:dyDescent="0.2">
      <c r="B150" s="2"/>
      <c r="F150" s="2"/>
    </row>
    <row r="151" spans="2:6" s="3" customFormat="1" x14ac:dyDescent="0.2">
      <c r="B151" s="2"/>
      <c r="F151" s="2"/>
    </row>
    <row r="152" spans="2:6" s="3" customFormat="1" x14ac:dyDescent="0.2">
      <c r="B152" s="2"/>
      <c r="F152" s="2"/>
    </row>
    <row r="153" spans="2:6" s="3" customFormat="1" x14ac:dyDescent="0.2">
      <c r="B153" s="2"/>
      <c r="F153" s="2"/>
    </row>
    <row r="154" spans="2:6" s="3" customFormat="1" x14ac:dyDescent="0.2">
      <c r="B154" s="2"/>
      <c r="F154" s="2"/>
    </row>
    <row r="155" spans="2:6" s="3" customFormat="1" x14ac:dyDescent="0.2">
      <c r="B155" s="2"/>
      <c r="F155" s="2"/>
    </row>
    <row r="156" spans="2:6" s="3" customFormat="1" x14ac:dyDescent="0.2">
      <c r="B156" s="2"/>
      <c r="F156" s="2"/>
    </row>
    <row r="157" spans="2:6" s="3" customFormat="1" x14ac:dyDescent="0.2">
      <c r="B157" s="2"/>
      <c r="F157" s="2"/>
    </row>
    <row r="158" spans="2:6" s="3" customFormat="1" x14ac:dyDescent="0.2">
      <c r="B158" s="2"/>
      <c r="F158" s="2"/>
    </row>
    <row r="159" spans="2:6" s="3" customFormat="1" x14ac:dyDescent="0.2">
      <c r="B159" s="2"/>
      <c r="F159" s="2"/>
    </row>
    <row r="160" spans="2:6" s="3" customFormat="1" x14ac:dyDescent="0.2">
      <c r="B160" s="2"/>
      <c r="F160" s="2"/>
    </row>
    <row r="161" spans="2:6" s="3" customFormat="1" x14ac:dyDescent="0.2">
      <c r="B161" s="2"/>
      <c r="F161" s="2"/>
    </row>
    <row r="162" spans="2:6" s="3" customFormat="1" x14ac:dyDescent="0.2">
      <c r="B162" s="2"/>
      <c r="F162" s="2"/>
    </row>
    <row r="163" spans="2:6" s="3" customFormat="1" x14ac:dyDescent="0.2">
      <c r="B163" s="2"/>
      <c r="F163" s="2"/>
    </row>
    <row r="164" spans="2:6" s="3" customFormat="1" x14ac:dyDescent="0.2">
      <c r="B164" s="2"/>
      <c r="F164" s="2"/>
    </row>
    <row r="165" spans="2:6" s="3" customFormat="1" x14ac:dyDescent="0.2">
      <c r="B165" s="2"/>
      <c r="F165" s="2"/>
    </row>
    <row r="166" spans="2:6" s="3" customFormat="1" x14ac:dyDescent="0.2">
      <c r="B166" s="2"/>
      <c r="F166" s="2"/>
    </row>
    <row r="167" spans="2:6" s="3" customFormat="1" x14ac:dyDescent="0.2">
      <c r="B167" s="2"/>
      <c r="F167" s="2"/>
    </row>
    <row r="168" spans="2:6" s="3" customFormat="1" x14ac:dyDescent="0.2">
      <c r="B168" s="2"/>
      <c r="F168" s="2"/>
    </row>
    <row r="169" spans="2:6" s="3" customFormat="1" x14ac:dyDescent="0.2">
      <c r="B169" s="2"/>
      <c r="F169" s="2"/>
    </row>
    <row r="170" spans="2:6" s="3" customFormat="1" x14ac:dyDescent="0.2">
      <c r="B170" s="2"/>
      <c r="F170" s="2"/>
    </row>
    <row r="171" spans="2:6" s="3" customFormat="1" x14ac:dyDescent="0.2">
      <c r="B171" s="2"/>
      <c r="F171" s="2"/>
    </row>
    <row r="172" spans="2:6" s="3" customFormat="1" x14ac:dyDescent="0.2">
      <c r="B172" s="2"/>
      <c r="F172" s="2"/>
    </row>
    <row r="173" spans="2:6" s="3" customFormat="1" x14ac:dyDescent="0.2">
      <c r="B173" s="2"/>
      <c r="F173" s="2"/>
    </row>
    <row r="174" spans="2:6" s="3" customFormat="1" x14ac:dyDescent="0.2">
      <c r="B174" s="2"/>
      <c r="F174" s="2"/>
    </row>
    <row r="175" spans="2:6" s="3" customFormat="1" x14ac:dyDescent="0.2">
      <c r="B175" s="2"/>
      <c r="F175" s="2"/>
    </row>
    <row r="176" spans="2:6" s="3" customFormat="1" x14ac:dyDescent="0.2">
      <c r="B176" s="2"/>
      <c r="F176" s="2"/>
    </row>
    <row r="177" spans="2:6" s="3" customFormat="1" x14ac:dyDescent="0.2">
      <c r="B177" s="2"/>
      <c r="F177" s="2"/>
    </row>
    <row r="178" spans="2:6" s="3" customFormat="1" x14ac:dyDescent="0.2">
      <c r="B178" s="2"/>
      <c r="F178" s="2"/>
    </row>
    <row r="179" spans="2:6" s="3" customFormat="1" x14ac:dyDescent="0.2">
      <c r="B179" s="2"/>
      <c r="F179" s="2"/>
    </row>
    <row r="180" spans="2:6" s="3" customFormat="1" x14ac:dyDescent="0.2">
      <c r="B180" s="2"/>
      <c r="F180" s="2"/>
    </row>
    <row r="181" spans="2:6" s="3" customFormat="1" x14ac:dyDescent="0.2">
      <c r="B181" s="2"/>
      <c r="F181" s="2"/>
    </row>
    <row r="182" spans="2:6" s="3" customFormat="1" x14ac:dyDescent="0.2">
      <c r="B182" s="2"/>
      <c r="F182" s="2"/>
    </row>
    <row r="183" spans="2:6" s="3" customFormat="1" x14ac:dyDescent="0.2">
      <c r="B183" s="2"/>
      <c r="F183" s="2"/>
    </row>
    <row r="184" spans="2:6" s="3" customFormat="1" x14ac:dyDescent="0.2">
      <c r="B184" s="2"/>
      <c r="F184" s="2"/>
    </row>
    <row r="185" spans="2:6" s="3" customFormat="1" x14ac:dyDescent="0.2">
      <c r="B185" s="2"/>
      <c r="F185" s="2"/>
    </row>
    <row r="186" spans="2:6" s="3" customFormat="1" x14ac:dyDescent="0.2">
      <c r="B186" s="2"/>
      <c r="F186" s="2"/>
    </row>
    <row r="187" spans="2:6" s="3" customFormat="1" x14ac:dyDescent="0.2">
      <c r="B187" s="2"/>
      <c r="F187" s="2"/>
    </row>
    <row r="188" spans="2:6" s="3" customFormat="1" x14ac:dyDescent="0.2">
      <c r="B188" s="2"/>
      <c r="F188" s="2"/>
    </row>
    <row r="189" spans="2:6" s="3" customFormat="1" x14ac:dyDescent="0.2">
      <c r="B189" s="2"/>
      <c r="F189" s="2"/>
    </row>
    <row r="190" spans="2:6" s="3" customFormat="1" x14ac:dyDescent="0.2">
      <c r="B190" s="2"/>
      <c r="F190" s="2"/>
    </row>
    <row r="191" spans="2:6" s="3" customFormat="1" x14ac:dyDescent="0.2">
      <c r="B191" s="2"/>
      <c r="F191" s="2"/>
    </row>
    <row r="192" spans="2:6" s="3" customFormat="1" x14ac:dyDescent="0.2">
      <c r="B192" s="2"/>
      <c r="F192" s="2"/>
    </row>
    <row r="193" spans="2:6" s="3" customFormat="1" x14ac:dyDescent="0.2">
      <c r="B193" s="2"/>
      <c r="F193" s="2"/>
    </row>
    <row r="194" spans="2:6" s="3" customFormat="1" x14ac:dyDescent="0.2">
      <c r="B194" s="2"/>
      <c r="F194" s="2"/>
    </row>
    <row r="195" spans="2:6" s="3" customFormat="1" x14ac:dyDescent="0.2">
      <c r="B195" s="2"/>
      <c r="F195" s="2"/>
    </row>
    <row r="196" spans="2:6" s="3" customFormat="1" x14ac:dyDescent="0.2">
      <c r="B196" s="2"/>
      <c r="F196" s="2"/>
    </row>
    <row r="197" spans="2:6" s="3" customFormat="1" x14ac:dyDescent="0.2">
      <c r="B197" s="2"/>
      <c r="F197" s="2"/>
    </row>
    <row r="198" spans="2:6" s="3" customFormat="1" x14ac:dyDescent="0.2">
      <c r="B198" s="2"/>
      <c r="F198" s="2"/>
    </row>
    <row r="199" spans="2:6" s="3" customFormat="1" x14ac:dyDescent="0.2">
      <c r="B199" s="2"/>
      <c r="F199" s="2"/>
    </row>
    <row r="200" spans="2:6" s="3" customFormat="1" x14ac:dyDescent="0.2">
      <c r="B200" s="2"/>
      <c r="F200" s="2"/>
    </row>
    <row r="201" spans="2:6" s="3" customFormat="1" x14ac:dyDescent="0.2">
      <c r="B201" s="2"/>
      <c r="F201" s="2"/>
    </row>
    <row r="202" spans="2:6" s="3" customFormat="1" x14ac:dyDescent="0.2">
      <c r="B202" s="2"/>
      <c r="F202" s="2"/>
    </row>
    <row r="203" spans="2:6" s="3" customFormat="1" x14ac:dyDescent="0.2">
      <c r="B203" s="2"/>
      <c r="F203" s="2"/>
    </row>
    <row r="204" spans="2:6" s="3" customFormat="1" x14ac:dyDescent="0.2">
      <c r="B204" s="2"/>
      <c r="F204" s="2"/>
    </row>
    <row r="205" spans="2:6" s="3" customFormat="1" x14ac:dyDescent="0.2">
      <c r="B205" s="2"/>
      <c r="F205" s="2"/>
    </row>
    <row r="206" spans="2:6" s="3" customFormat="1" x14ac:dyDescent="0.2">
      <c r="B206" s="2"/>
      <c r="F206" s="2"/>
    </row>
    <row r="207" spans="2:6" s="3" customFormat="1" x14ac:dyDescent="0.2">
      <c r="B207" s="2"/>
      <c r="F207" s="2"/>
    </row>
    <row r="208" spans="2:6" s="3" customFormat="1" x14ac:dyDescent="0.2">
      <c r="B208" s="2"/>
      <c r="F208" s="2"/>
    </row>
    <row r="209" spans="2:6" s="3" customFormat="1" x14ac:dyDescent="0.2">
      <c r="B209" s="2"/>
      <c r="F209" s="2"/>
    </row>
    <row r="210" spans="2:6" s="3" customFormat="1" x14ac:dyDescent="0.2">
      <c r="B210" s="2"/>
      <c r="F210" s="2"/>
    </row>
    <row r="211" spans="2:6" s="3" customFormat="1" x14ac:dyDescent="0.2">
      <c r="B211" s="2"/>
      <c r="F211" s="2"/>
    </row>
    <row r="212" spans="2:6" s="3" customFormat="1" x14ac:dyDescent="0.2">
      <c r="B212" s="2"/>
      <c r="F212" s="2"/>
    </row>
    <row r="213" spans="2:6" s="3" customFormat="1" x14ac:dyDescent="0.2">
      <c r="B213" s="2"/>
      <c r="F213" s="2"/>
    </row>
    <row r="214" spans="2:6" s="3" customFormat="1" x14ac:dyDescent="0.2">
      <c r="B214" s="2"/>
      <c r="F214" s="2"/>
    </row>
    <row r="215" spans="2:6" s="3" customFormat="1" x14ac:dyDescent="0.2">
      <c r="B215" s="2"/>
      <c r="F215" s="2"/>
    </row>
    <row r="216" spans="2:6" s="3" customFormat="1" x14ac:dyDescent="0.2">
      <c r="B216" s="2"/>
      <c r="F216" s="2"/>
    </row>
    <row r="217" spans="2:6" s="3" customFormat="1" x14ac:dyDescent="0.2">
      <c r="B217" s="2"/>
      <c r="F217" s="2"/>
    </row>
    <row r="218" spans="2:6" s="3" customFormat="1" x14ac:dyDescent="0.2">
      <c r="B218" s="2"/>
      <c r="F218" s="2"/>
    </row>
    <row r="219" spans="2:6" s="3" customFormat="1" x14ac:dyDescent="0.2">
      <c r="B219" s="2"/>
      <c r="F219" s="2"/>
    </row>
    <row r="220" spans="2:6" s="3" customFormat="1" x14ac:dyDescent="0.2">
      <c r="B220" s="2"/>
      <c r="F220" s="2"/>
    </row>
    <row r="221" spans="2:6" s="3" customFormat="1" x14ac:dyDescent="0.2">
      <c r="B221" s="2"/>
      <c r="F221" s="2"/>
    </row>
    <row r="222" spans="2:6" s="3" customFormat="1" x14ac:dyDescent="0.2">
      <c r="B222" s="2"/>
      <c r="F222" s="2"/>
    </row>
    <row r="223" spans="2:6" s="3" customFormat="1" x14ac:dyDescent="0.2">
      <c r="B223" s="2"/>
      <c r="F223" s="2"/>
    </row>
    <row r="224" spans="2:6" s="3" customFormat="1" x14ac:dyDescent="0.2">
      <c r="B224" s="2"/>
      <c r="F224" s="2"/>
    </row>
    <row r="225" spans="2:6" s="3" customFormat="1" x14ac:dyDescent="0.2">
      <c r="B225" s="2"/>
      <c r="F225" s="2"/>
    </row>
    <row r="226" spans="2:6" s="3" customFormat="1" x14ac:dyDescent="0.2">
      <c r="B226" s="2"/>
      <c r="F226" s="2"/>
    </row>
    <row r="227" spans="2:6" s="3" customFormat="1" x14ac:dyDescent="0.2">
      <c r="B227" s="2"/>
      <c r="F227" s="2"/>
    </row>
    <row r="228" spans="2:6" s="3" customFormat="1" x14ac:dyDescent="0.2">
      <c r="B228" s="2"/>
      <c r="F228" s="2"/>
    </row>
    <row r="229" spans="2:6" s="3" customFormat="1" x14ac:dyDescent="0.2">
      <c r="B229" s="2"/>
      <c r="F229" s="2"/>
    </row>
    <row r="230" spans="2:6" s="3" customFormat="1" x14ac:dyDescent="0.2">
      <c r="B230" s="2"/>
      <c r="F230" s="2"/>
    </row>
    <row r="231" spans="2:6" s="3" customFormat="1" x14ac:dyDescent="0.2">
      <c r="B231" s="2"/>
      <c r="F231" s="2"/>
    </row>
    <row r="232" spans="2:6" s="3" customFormat="1" x14ac:dyDescent="0.2">
      <c r="B232" s="2"/>
      <c r="F232" s="2"/>
    </row>
  </sheetData>
  <mergeCells count="3">
    <mergeCell ref="C5:E5"/>
    <mergeCell ref="F5:H5"/>
    <mergeCell ref="A16:M16"/>
  </mergeCells>
  <phoneticPr fontId="17" type="noConversion"/>
  <pageMargins left="0.19685039370078741" right="0.19685039370078741" top="0.74803149606299213" bottom="0.98425196850393704" header="0.51181102362204722" footer="0.51181102362204722"/>
  <pageSetup paperSize="9" orientation="landscape" r:id="rId1"/>
  <headerFooter alignWithMargins="0"/>
  <ignoredErrors>
    <ignoredError sqref="F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  <pageSetUpPr fitToPage="1"/>
  </sheetPr>
  <dimension ref="A1:O19"/>
  <sheetViews>
    <sheetView showGridLines="0" zoomScaleNormal="100" workbookViewId="0">
      <selection activeCell="A2" sqref="A2"/>
    </sheetView>
  </sheetViews>
  <sheetFormatPr baseColWidth="10" defaultRowHeight="12.75" x14ac:dyDescent="0.2"/>
  <cols>
    <col min="1" max="1" width="33.7109375" customWidth="1"/>
    <col min="2" max="6" width="8.5703125" customWidth="1"/>
    <col min="7" max="7" width="13.140625" customWidth="1"/>
    <col min="8" max="8" width="8.5703125" bestFit="1" customWidth="1"/>
    <col min="11" max="12" width="12.28515625" bestFit="1" customWidth="1"/>
    <col min="13" max="14" width="11.5703125" bestFit="1" customWidth="1"/>
    <col min="15" max="15" width="12.28515625" bestFit="1" customWidth="1"/>
  </cols>
  <sheetData>
    <row r="1" spans="1:15" x14ac:dyDescent="0.2">
      <c r="A1" s="48" t="s">
        <v>137</v>
      </c>
    </row>
    <row r="2" spans="1:15" s="3" customFormat="1" ht="18" x14ac:dyDescent="0.25">
      <c r="A2" s="75" t="s">
        <v>56</v>
      </c>
      <c r="B2" s="2"/>
      <c r="F2" s="2"/>
    </row>
    <row r="3" spans="1:15" s="1" customFormat="1" ht="18.75" x14ac:dyDescent="0.3">
      <c r="A3" s="76" t="s">
        <v>138</v>
      </c>
      <c r="B3" s="4"/>
      <c r="F3" s="4"/>
    </row>
    <row r="4" spans="1:15" s="2" customFormat="1" x14ac:dyDescent="0.2">
      <c r="C4" s="6"/>
      <c r="D4" s="6"/>
      <c r="E4" s="6"/>
      <c r="F4" s="6"/>
      <c r="G4" s="6"/>
      <c r="H4" s="6"/>
    </row>
    <row r="5" spans="1:15" s="3" customFormat="1" ht="14.25" x14ac:dyDescent="0.2">
      <c r="A5" s="63"/>
      <c r="B5" s="22"/>
      <c r="C5" s="318" t="s">
        <v>0</v>
      </c>
      <c r="D5" s="318"/>
      <c r="E5" s="318"/>
      <c r="F5" s="318" t="s">
        <v>1</v>
      </c>
      <c r="G5" s="318"/>
      <c r="H5" s="319"/>
    </row>
    <row r="6" spans="1:15" s="3" customFormat="1" ht="14.25" x14ac:dyDescent="0.2">
      <c r="A6" s="64"/>
      <c r="B6" s="46" t="s">
        <v>2</v>
      </c>
      <c r="C6" s="51" t="s">
        <v>2</v>
      </c>
      <c r="D6" s="86" t="s">
        <v>42</v>
      </c>
      <c r="E6" s="51" t="s">
        <v>16</v>
      </c>
      <c r="F6" s="52" t="s">
        <v>2</v>
      </c>
      <c r="G6" s="62" t="s">
        <v>17</v>
      </c>
      <c r="H6" s="62" t="s">
        <v>28</v>
      </c>
    </row>
    <row r="7" spans="1:15" s="3" customFormat="1" ht="14.25" x14ac:dyDescent="0.2">
      <c r="A7" s="64"/>
      <c r="B7" s="46"/>
      <c r="C7" s="51"/>
      <c r="D7" s="86" t="s">
        <v>43</v>
      </c>
      <c r="E7" s="51" t="s">
        <v>44</v>
      </c>
      <c r="F7" s="52"/>
      <c r="G7" s="62" t="s">
        <v>18</v>
      </c>
      <c r="H7" s="62" t="s">
        <v>29</v>
      </c>
    </row>
    <row r="8" spans="1:15" s="3" customFormat="1" ht="14.25" x14ac:dyDescent="0.2">
      <c r="A8" s="93" t="s">
        <v>31</v>
      </c>
      <c r="B8" s="42"/>
      <c r="C8" s="43"/>
      <c r="D8" s="44" t="s">
        <v>15</v>
      </c>
      <c r="E8" s="44" t="s">
        <v>15</v>
      </c>
      <c r="F8" s="45"/>
      <c r="G8" s="102"/>
      <c r="H8" s="50"/>
    </row>
    <row r="9" spans="1:15" s="2" customFormat="1" x14ac:dyDescent="0.2">
      <c r="A9" s="77" t="s">
        <v>32</v>
      </c>
      <c r="B9" s="106">
        <f>C9+F9</f>
        <v>2915.0420000000008</v>
      </c>
      <c r="C9" s="118">
        <f>SUM(D9:E9)</f>
        <v>2834.0440000000008</v>
      </c>
      <c r="D9" s="119">
        <v>2027.6910000000005</v>
      </c>
      <c r="E9" s="119">
        <v>806.35300000000007</v>
      </c>
      <c r="F9" s="235">
        <f>SUM(G9:H9)</f>
        <v>80.99799999999999</v>
      </c>
      <c r="G9" s="236">
        <v>45.677999999999997</v>
      </c>
      <c r="H9" s="236">
        <v>35.32</v>
      </c>
    </row>
    <row r="10" spans="1:15" s="4" customFormat="1" x14ac:dyDescent="0.2">
      <c r="A10" s="66" t="s">
        <v>33</v>
      </c>
      <c r="B10" s="106">
        <f t="shared" ref="B10:B12" si="0">C10+F10</f>
        <v>822.12800000000004</v>
      </c>
      <c r="C10" s="104">
        <f t="shared" ref="C10:C12" si="1">SUM(D10:E10)</f>
        <v>821.428</v>
      </c>
      <c r="D10" s="119">
        <v>560.04599999999994</v>
      </c>
      <c r="E10" s="119">
        <v>261.38200000000006</v>
      </c>
      <c r="F10" s="234">
        <f t="shared" ref="F10:F12" si="2">SUM(G10:H10)</f>
        <v>0.70000000000000007</v>
      </c>
      <c r="G10" s="237">
        <v>0.70000000000000007</v>
      </c>
      <c r="H10" s="237">
        <f>'A.12.3'!H11+'A.12.4'!H10</f>
        <v>0</v>
      </c>
    </row>
    <row r="11" spans="1:15" s="4" customFormat="1" x14ac:dyDescent="0.2">
      <c r="A11" s="66" t="s">
        <v>34</v>
      </c>
      <c r="B11" s="106">
        <f t="shared" si="0"/>
        <v>295.64400000000006</v>
      </c>
      <c r="C11" s="104">
        <f t="shared" si="1"/>
        <v>293.95400000000006</v>
      </c>
      <c r="D11" s="119">
        <v>219.69100000000003</v>
      </c>
      <c r="E11" s="119">
        <v>74.263000000000005</v>
      </c>
      <c r="F11" s="234">
        <f t="shared" si="2"/>
        <v>1.69</v>
      </c>
      <c r="G11" s="237">
        <v>1.69</v>
      </c>
      <c r="H11" s="237">
        <f>'A.12.3'!H12+'A.12.4'!H11</f>
        <v>0</v>
      </c>
    </row>
    <row r="12" spans="1:15" s="4" customFormat="1" x14ac:dyDescent="0.2">
      <c r="A12" s="66" t="s">
        <v>35</v>
      </c>
      <c r="B12" s="106">
        <f t="shared" si="0"/>
        <v>344.39599999999996</v>
      </c>
      <c r="C12" s="104">
        <f t="shared" si="1"/>
        <v>342.46699999999998</v>
      </c>
      <c r="D12" s="119">
        <v>226.08199999999999</v>
      </c>
      <c r="E12" s="119">
        <v>116.38499999999999</v>
      </c>
      <c r="F12" s="234">
        <f t="shared" si="2"/>
        <v>1.929</v>
      </c>
      <c r="G12" s="237">
        <v>1.929</v>
      </c>
      <c r="H12" s="237">
        <f>'A.12.3'!H13+'A.12.4'!H12</f>
        <v>0</v>
      </c>
    </row>
    <row r="13" spans="1:15" s="4" customFormat="1" x14ac:dyDescent="0.2">
      <c r="A13" s="78" t="s">
        <v>2</v>
      </c>
      <c r="B13" s="123">
        <f t="shared" ref="B13:F13" si="3">SUM(B9:B12)</f>
        <v>4377.2100000000009</v>
      </c>
      <c r="C13" s="123">
        <f t="shared" si="3"/>
        <v>4291.8930000000009</v>
      </c>
      <c r="D13" s="123">
        <f t="shared" si="3"/>
        <v>3033.5100000000007</v>
      </c>
      <c r="E13" s="239">
        <f t="shared" si="3"/>
        <v>1258.383</v>
      </c>
      <c r="F13" s="239">
        <f t="shared" si="3"/>
        <v>85.316999999999993</v>
      </c>
      <c r="G13" s="240">
        <f>SUM(G9:G12)</f>
        <v>49.997</v>
      </c>
      <c r="H13" s="241">
        <f>SUM(H9:H12)</f>
        <v>35.32</v>
      </c>
    </row>
    <row r="14" spans="1:15" s="4" customFormat="1" x14ac:dyDescent="0.2">
      <c r="B14" s="5"/>
      <c r="C14" s="5"/>
      <c r="D14" s="5"/>
      <c r="E14" s="5"/>
      <c r="F14" s="5"/>
      <c r="G14" s="5"/>
      <c r="H14" s="5"/>
      <c r="J14"/>
      <c r="K14"/>
      <c r="L14"/>
      <c r="M14"/>
      <c r="N14"/>
      <c r="O14"/>
    </row>
    <row r="15" spans="1:15" s="4" customFormat="1" x14ac:dyDescent="0.2">
      <c r="A15" s="37" t="s">
        <v>98</v>
      </c>
      <c r="B15" s="15"/>
      <c r="C15" s="15"/>
      <c r="D15" s="15"/>
      <c r="E15" s="15"/>
      <c r="F15" s="15"/>
      <c r="G15" s="15"/>
      <c r="H15" s="15"/>
      <c r="I15" s="7"/>
      <c r="J15"/>
      <c r="K15"/>
      <c r="L15"/>
      <c r="M15"/>
      <c r="N15"/>
      <c r="O15"/>
    </row>
    <row r="16" spans="1:15" s="3" customFormat="1" ht="12.75" customHeight="1" x14ac:dyDescent="0.25">
      <c r="A16" s="257" t="s">
        <v>117</v>
      </c>
      <c r="B16" s="92"/>
      <c r="C16" s="92"/>
      <c r="D16" s="92"/>
      <c r="E16" s="92"/>
      <c r="F16" s="92"/>
      <c r="G16" s="92"/>
      <c r="H16" s="92"/>
      <c r="I16" s="92"/>
      <c r="J16"/>
      <c r="K16"/>
      <c r="L16"/>
      <c r="M16"/>
      <c r="N16"/>
      <c r="O16"/>
    </row>
    <row r="19" spans="2:2" x14ac:dyDescent="0.2">
      <c r="B19" s="289"/>
    </row>
  </sheetData>
  <mergeCells count="2">
    <mergeCell ref="C5:E5"/>
    <mergeCell ref="F5:H5"/>
  </mergeCells>
  <pageMargins left="0.27559055118110237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  <pageSetUpPr fitToPage="1"/>
  </sheetPr>
  <dimension ref="A1:O40"/>
  <sheetViews>
    <sheetView showGridLines="0" zoomScaleNormal="100" workbookViewId="0">
      <selection activeCell="A2" sqref="A2"/>
    </sheetView>
  </sheetViews>
  <sheetFormatPr baseColWidth="10" defaultRowHeight="12.75" x14ac:dyDescent="0.2"/>
  <cols>
    <col min="1" max="1" width="33.7109375" customWidth="1"/>
    <col min="2" max="6" width="8.5703125" customWidth="1"/>
    <col min="7" max="7" width="13.7109375" customWidth="1"/>
    <col min="8" max="8" width="9.140625" customWidth="1"/>
    <col min="11" max="11" width="12.85546875" bestFit="1" customWidth="1"/>
    <col min="12" max="14" width="11.5703125" bestFit="1" customWidth="1"/>
    <col min="15" max="15" width="12.85546875" bestFit="1" customWidth="1"/>
  </cols>
  <sheetData>
    <row r="1" spans="1:15" x14ac:dyDescent="0.2">
      <c r="A1" s="48" t="s">
        <v>137</v>
      </c>
    </row>
    <row r="2" spans="1:15" s="3" customFormat="1" ht="18" x14ac:dyDescent="0.25">
      <c r="A2" s="75" t="s">
        <v>57</v>
      </c>
      <c r="B2" s="2"/>
      <c r="F2" s="2"/>
    </row>
    <row r="3" spans="1:15" s="1" customFormat="1" ht="18.75" x14ac:dyDescent="0.3">
      <c r="A3" s="76" t="s">
        <v>128</v>
      </c>
      <c r="B3" s="4"/>
      <c r="F3" s="4"/>
    </row>
    <row r="4" spans="1:15" s="1" customFormat="1" ht="15.75" x14ac:dyDescent="0.25">
      <c r="A4" s="76" t="s">
        <v>139</v>
      </c>
      <c r="B4" s="4"/>
      <c r="F4" s="4"/>
    </row>
    <row r="5" spans="1:15" s="2" customFormat="1" x14ac:dyDescent="0.2">
      <c r="C5" s="6"/>
      <c r="D5" s="6"/>
      <c r="E5" s="6"/>
      <c r="F5" s="6"/>
      <c r="G5" s="6"/>
      <c r="H5" s="6"/>
    </row>
    <row r="6" spans="1:15" s="3" customFormat="1" ht="14.25" x14ac:dyDescent="0.2">
      <c r="A6" s="63"/>
      <c r="B6" s="22"/>
      <c r="C6" s="318" t="s">
        <v>0</v>
      </c>
      <c r="D6" s="318"/>
      <c r="E6" s="318"/>
      <c r="F6" s="318" t="s">
        <v>1</v>
      </c>
      <c r="G6" s="318"/>
      <c r="H6" s="319"/>
    </row>
    <row r="7" spans="1:15" s="3" customFormat="1" ht="14.25" x14ac:dyDescent="0.2">
      <c r="A7" s="64"/>
      <c r="B7" s="46" t="s">
        <v>2</v>
      </c>
      <c r="C7" s="51" t="s">
        <v>2</v>
      </c>
      <c r="D7" s="86" t="s">
        <v>42</v>
      </c>
      <c r="E7" s="51" t="s">
        <v>16</v>
      </c>
      <c r="F7" s="52" t="s">
        <v>2</v>
      </c>
      <c r="G7" s="62" t="s">
        <v>17</v>
      </c>
      <c r="H7" s="62" t="s">
        <v>110</v>
      </c>
    </row>
    <row r="8" spans="1:15" s="3" customFormat="1" ht="14.25" x14ac:dyDescent="0.2">
      <c r="A8" s="64"/>
      <c r="B8" s="46"/>
      <c r="C8" s="51"/>
      <c r="D8" s="86" t="s">
        <v>43</v>
      </c>
      <c r="E8" s="51" t="s">
        <v>44</v>
      </c>
      <c r="F8" s="52"/>
      <c r="G8" s="62" t="s">
        <v>18</v>
      </c>
      <c r="H8" s="62" t="s">
        <v>29</v>
      </c>
    </row>
    <row r="9" spans="1:15" s="3" customFormat="1" ht="14.25" x14ac:dyDescent="0.2">
      <c r="A9" s="93" t="s">
        <v>31</v>
      </c>
      <c r="B9" s="42"/>
      <c r="C9" s="43"/>
      <c r="D9" s="44" t="s">
        <v>15</v>
      </c>
      <c r="E9" s="44" t="s">
        <v>15</v>
      </c>
      <c r="F9" s="45"/>
      <c r="G9" s="45"/>
      <c r="H9" s="102"/>
      <c r="J9"/>
      <c r="K9"/>
      <c r="L9"/>
      <c r="M9"/>
      <c r="N9"/>
      <c r="O9"/>
    </row>
    <row r="10" spans="1:15" s="2" customFormat="1" x14ac:dyDescent="0.2">
      <c r="A10" s="77" t="s">
        <v>32</v>
      </c>
      <c r="B10" s="106">
        <f>C10+F10</f>
        <v>2189.1050000000005</v>
      </c>
      <c r="C10" s="118">
        <f>SUM(D10:E10)</f>
        <v>2115.0280000000002</v>
      </c>
      <c r="D10" s="119">
        <v>1479.855</v>
      </c>
      <c r="E10" s="120">
        <v>635.173</v>
      </c>
      <c r="F10" s="118">
        <f>SUM(G10:H10)</f>
        <v>74.076999999999998</v>
      </c>
      <c r="G10" s="242">
        <v>39.954999999999998</v>
      </c>
      <c r="H10" s="236">
        <v>34.122</v>
      </c>
      <c r="J10"/>
      <c r="K10"/>
      <c r="L10"/>
      <c r="M10"/>
      <c r="N10"/>
      <c r="O10"/>
    </row>
    <row r="11" spans="1:15" s="4" customFormat="1" x14ac:dyDescent="0.2">
      <c r="A11" s="66" t="s">
        <v>33</v>
      </c>
      <c r="B11" s="106">
        <f t="shared" ref="B11:B13" si="0">C11+F11</f>
        <v>753.04700000000003</v>
      </c>
      <c r="C11" s="104">
        <f t="shared" ref="C11:C13" si="1">SUM(D11:E11)</f>
        <v>753.04700000000003</v>
      </c>
      <c r="D11" s="119">
        <v>504.39600000000002</v>
      </c>
      <c r="E11" s="121">
        <v>248.65100000000001</v>
      </c>
      <c r="F11" s="104">
        <f t="shared" ref="F11:F13" si="2">SUM(G11:H11)</f>
        <v>0</v>
      </c>
      <c r="G11" s="245" t="s">
        <v>133</v>
      </c>
      <c r="H11" s="122">
        <v>0</v>
      </c>
      <c r="J11"/>
      <c r="K11"/>
      <c r="L11"/>
      <c r="M11"/>
      <c r="N11"/>
      <c r="O11"/>
    </row>
    <row r="12" spans="1:15" s="4" customFormat="1" x14ac:dyDescent="0.2">
      <c r="A12" s="66" t="s">
        <v>34</v>
      </c>
      <c r="B12" s="106">
        <f t="shared" si="0"/>
        <v>232.05900000000003</v>
      </c>
      <c r="C12" s="104">
        <f t="shared" si="1"/>
        <v>232.05900000000003</v>
      </c>
      <c r="D12" s="119">
        <v>171.27500000000003</v>
      </c>
      <c r="E12" s="121">
        <v>60.784000000000006</v>
      </c>
      <c r="F12" s="104">
        <f t="shared" si="2"/>
        <v>0</v>
      </c>
      <c r="G12" s="245">
        <v>0</v>
      </c>
      <c r="H12" s="237">
        <v>0</v>
      </c>
      <c r="J12"/>
      <c r="K12"/>
      <c r="L12"/>
      <c r="M12"/>
      <c r="N12"/>
      <c r="O12"/>
    </row>
    <row r="13" spans="1:15" s="4" customFormat="1" x14ac:dyDescent="0.2">
      <c r="A13" s="66" t="s">
        <v>35</v>
      </c>
      <c r="B13" s="106">
        <f t="shared" si="0"/>
        <v>280.63</v>
      </c>
      <c r="C13" s="104">
        <f t="shared" si="1"/>
        <v>278.70100000000002</v>
      </c>
      <c r="D13" s="119">
        <v>178.52700000000002</v>
      </c>
      <c r="E13" s="121">
        <v>100.17399999999999</v>
      </c>
      <c r="F13" s="104">
        <f t="shared" si="2"/>
        <v>1.929</v>
      </c>
      <c r="G13" s="242">
        <v>1.929</v>
      </c>
      <c r="H13" s="238">
        <v>0</v>
      </c>
      <c r="J13"/>
      <c r="K13"/>
      <c r="L13"/>
      <c r="M13"/>
      <c r="N13"/>
      <c r="O13"/>
    </row>
    <row r="14" spans="1:15" s="4" customFormat="1" x14ac:dyDescent="0.2">
      <c r="A14" s="78" t="s">
        <v>2</v>
      </c>
      <c r="B14" s="123">
        <f>SUM(B10:B13)</f>
        <v>3454.8410000000008</v>
      </c>
      <c r="C14" s="123">
        <f t="shared" ref="C14:E14" si="3">SUM(C10:C13)</f>
        <v>3378.8350000000005</v>
      </c>
      <c r="D14" s="123">
        <f t="shared" si="3"/>
        <v>2334.0529999999999</v>
      </c>
      <c r="E14" s="123">
        <f t="shared" si="3"/>
        <v>1044.7820000000002</v>
      </c>
      <c r="F14" s="123">
        <f>SUM(F10:F13)</f>
        <v>76.006</v>
      </c>
      <c r="G14" s="239">
        <f>SUM(G10:G13)</f>
        <v>41.884</v>
      </c>
      <c r="H14" s="241">
        <f>SUM(H10:H13)</f>
        <v>34.122</v>
      </c>
      <c r="J14"/>
      <c r="K14"/>
      <c r="L14"/>
      <c r="M14"/>
      <c r="N14"/>
      <c r="O14"/>
    </row>
    <row r="15" spans="1:15" s="4" customFormat="1" x14ac:dyDescent="0.2">
      <c r="B15" s="5"/>
      <c r="C15" s="5"/>
      <c r="D15" s="5"/>
      <c r="E15" s="5"/>
      <c r="F15" s="5"/>
      <c r="G15" s="5"/>
      <c r="H15" s="5"/>
      <c r="J15"/>
      <c r="K15"/>
      <c r="L15"/>
      <c r="M15"/>
      <c r="N15"/>
      <c r="O15"/>
    </row>
    <row r="16" spans="1:15" s="4" customFormat="1" x14ac:dyDescent="0.2">
      <c r="A16" s="37" t="s">
        <v>98</v>
      </c>
      <c r="B16" s="15"/>
      <c r="C16" s="15"/>
      <c r="D16" s="15"/>
      <c r="E16" s="15"/>
      <c r="F16" s="15"/>
      <c r="G16" s="15"/>
      <c r="H16" s="15"/>
      <c r="I16" s="7"/>
      <c r="J16"/>
      <c r="K16"/>
      <c r="L16"/>
      <c r="M16"/>
      <c r="N16"/>
      <c r="O16"/>
    </row>
    <row r="17" spans="1:15" s="3" customFormat="1" ht="12.75" customHeight="1" x14ac:dyDescent="0.2">
      <c r="A17" s="278" t="s">
        <v>130</v>
      </c>
      <c r="B17" s="92"/>
      <c r="C17" s="92"/>
      <c r="D17" s="92"/>
      <c r="E17" s="92"/>
      <c r="F17" s="92"/>
      <c r="G17" s="92"/>
      <c r="H17" s="92"/>
      <c r="I17" s="92"/>
      <c r="J17"/>
      <c r="K17"/>
      <c r="L17"/>
      <c r="M17"/>
      <c r="N17"/>
      <c r="O17"/>
    </row>
    <row r="19" spans="1:15" s="3" customFormat="1" x14ac:dyDescent="0.2">
      <c r="B19"/>
      <c r="C19"/>
      <c r="D19"/>
      <c r="E19"/>
      <c r="F19" s="2"/>
    </row>
    <row r="20" spans="1:15" s="3" customFormat="1" x14ac:dyDescent="0.2">
      <c r="A20"/>
      <c r="B20"/>
      <c r="C20"/>
      <c r="D20"/>
      <c r="E20"/>
      <c r="F20"/>
    </row>
    <row r="21" spans="1:15" s="3" customFormat="1" x14ac:dyDescent="0.2">
      <c r="A21"/>
      <c r="B21"/>
      <c r="C21"/>
      <c r="D21"/>
      <c r="E21"/>
      <c r="F21"/>
    </row>
    <row r="22" spans="1:15" s="3" customFormat="1" x14ac:dyDescent="0.2">
      <c r="A22"/>
      <c r="B22"/>
      <c r="C22"/>
      <c r="D22"/>
      <c r="E22"/>
      <c r="F22"/>
    </row>
    <row r="23" spans="1:15" s="3" customFormat="1" x14ac:dyDescent="0.2">
      <c r="A23"/>
      <c r="B23"/>
      <c r="C23"/>
      <c r="D23"/>
      <c r="E23"/>
      <c r="F23"/>
    </row>
    <row r="24" spans="1:15" s="3" customFormat="1" x14ac:dyDescent="0.2">
      <c r="A24"/>
      <c r="B24"/>
      <c r="C24"/>
      <c r="D24"/>
      <c r="E24"/>
      <c r="F24"/>
    </row>
    <row r="25" spans="1:15" s="3" customFormat="1" x14ac:dyDescent="0.2">
      <c r="A25"/>
      <c r="B25"/>
      <c r="C25"/>
      <c r="D25"/>
      <c r="E25"/>
      <c r="F25"/>
    </row>
    <row r="26" spans="1:15" s="3" customFormat="1" x14ac:dyDescent="0.2">
      <c r="A26"/>
      <c r="B26"/>
      <c r="C26"/>
      <c r="D26"/>
      <c r="E26"/>
      <c r="F26"/>
    </row>
    <row r="27" spans="1:15" s="3" customFormat="1" x14ac:dyDescent="0.2">
      <c r="A27"/>
      <c r="B27"/>
      <c r="C27"/>
      <c r="D27"/>
      <c r="E27"/>
      <c r="F27"/>
    </row>
    <row r="28" spans="1:15" s="3" customFormat="1" x14ac:dyDescent="0.2">
      <c r="B28"/>
      <c r="C28"/>
      <c r="D28"/>
      <c r="E28"/>
      <c r="F28" s="2"/>
    </row>
    <row r="29" spans="1:15" s="3" customFormat="1" x14ac:dyDescent="0.2">
      <c r="B29" s="2"/>
      <c r="F29" s="2"/>
    </row>
    <row r="30" spans="1:15" s="3" customFormat="1" x14ac:dyDescent="0.2">
      <c r="B30" s="2"/>
      <c r="F30" s="2"/>
    </row>
    <row r="31" spans="1:15" s="3" customFormat="1" x14ac:dyDescent="0.2">
      <c r="B31" s="2"/>
      <c r="F31" s="2"/>
    </row>
    <row r="32" spans="1:15" s="3" customFormat="1" x14ac:dyDescent="0.2">
      <c r="B32" s="2"/>
      <c r="F32" s="2"/>
    </row>
    <row r="33" spans="2:6" s="3" customFormat="1" x14ac:dyDescent="0.2">
      <c r="B33" s="2"/>
      <c r="F33" s="2"/>
    </row>
    <row r="34" spans="2:6" s="3" customFormat="1" x14ac:dyDescent="0.2">
      <c r="B34" s="2"/>
      <c r="F34" s="2"/>
    </row>
    <row r="35" spans="2:6" s="3" customFormat="1" x14ac:dyDescent="0.2">
      <c r="B35" s="2"/>
      <c r="F35" s="2"/>
    </row>
    <row r="36" spans="2:6" s="3" customFormat="1" x14ac:dyDescent="0.2">
      <c r="B36" s="2"/>
      <c r="F36" s="2"/>
    </row>
    <row r="37" spans="2:6" s="3" customFormat="1" x14ac:dyDescent="0.2">
      <c r="B37" s="2"/>
      <c r="F37" s="2"/>
    </row>
    <row r="38" spans="2:6" s="3" customFormat="1" x14ac:dyDescent="0.2">
      <c r="B38" s="2"/>
      <c r="F38" s="2"/>
    </row>
    <row r="39" spans="2:6" s="3" customFormat="1" x14ac:dyDescent="0.2">
      <c r="B39" s="2"/>
      <c r="F39" s="2"/>
    </row>
    <row r="40" spans="2:6" s="3" customFormat="1" x14ac:dyDescent="0.2">
      <c r="B40" s="2"/>
      <c r="F40" s="2"/>
    </row>
  </sheetData>
  <mergeCells count="2">
    <mergeCell ref="C6:E6"/>
    <mergeCell ref="F6:H6"/>
  </mergeCells>
  <phoneticPr fontId="17" type="noConversion"/>
  <pageMargins left="0.27559055118110237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  <pageSetUpPr fitToPage="1"/>
  </sheetPr>
  <dimension ref="A1:P17"/>
  <sheetViews>
    <sheetView showGridLines="0" zoomScaleNormal="100" workbookViewId="0">
      <selection activeCell="A2" sqref="A2"/>
    </sheetView>
  </sheetViews>
  <sheetFormatPr baseColWidth="10" defaultRowHeight="12.75" x14ac:dyDescent="0.2"/>
  <cols>
    <col min="1" max="1" width="28" customWidth="1"/>
    <col min="2" max="3" width="9" customWidth="1"/>
    <col min="4" max="5" width="10.28515625" customWidth="1"/>
    <col min="6" max="6" width="7.5703125" customWidth="1"/>
    <col min="7" max="7" width="15.140625" customWidth="1"/>
    <col min="8" max="8" width="8.5703125" bestFit="1" customWidth="1"/>
  </cols>
  <sheetData>
    <row r="1" spans="1:16" x14ac:dyDescent="0.2">
      <c r="A1" s="48" t="s">
        <v>137</v>
      </c>
    </row>
    <row r="2" spans="1:16" s="3" customFormat="1" ht="18" x14ac:dyDescent="0.25">
      <c r="A2" s="75" t="s">
        <v>58</v>
      </c>
      <c r="B2" s="2"/>
      <c r="F2" s="2"/>
      <c r="I2" s="2"/>
    </row>
    <row r="3" spans="1:16" s="1" customFormat="1" ht="18.75" x14ac:dyDescent="0.25">
      <c r="A3" s="76" t="s">
        <v>140</v>
      </c>
      <c r="B3" s="4"/>
      <c r="F3" s="4"/>
      <c r="I3" s="4"/>
    </row>
    <row r="4" spans="1:16" s="2" customFormat="1" x14ac:dyDescent="0.2">
      <c r="C4" s="6"/>
      <c r="D4" s="6"/>
      <c r="E4" s="6"/>
      <c r="F4" s="6"/>
      <c r="G4" s="6"/>
      <c r="H4" s="6"/>
    </row>
    <row r="5" spans="1:16" s="3" customFormat="1" ht="14.25" x14ac:dyDescent="0.2">
      <c r="A5" s="63"/>
      <c r="B5" s="22"/>
      <c r="C5" s="318" t="s">
        <v>0</v>
      </c>
      <c r="D5" s="318"/>
      <c r="E5" s="318"/>
      <c r="F5" s="318" t="s">
        <v>1</v>
      </c>
      <c r="G5" s="318"/>
      <c r="H5" s="319"/>
      <c r="I5" s="2"/>
      <c r="K5"/>
      <c r="L5"/>
      <c r="M5"/>
      <c r="N5"/>
      <c r="O5"/>
      <c r="P5"/>
    </row>
    <row r="6" spans="1:16" s="3" customFormat="1" ht="14.25" x14ac:dyDescent="0.2">
      <c r="A6" s="64"/>
      <c r="B6" s="46" t="s">
        <v>2</v>
      </c>
      <c r="C6" s="51" t="s">
        <v>2</v>
      </c>
      <c r="D6" s="86" t="s">
        <v>42</v>
      </c>
      <c r="E6" s="51" t="s">
        <v>16</v>
      </c>
      <c r="F6" s="52" t="s">
        <v>2</v>
      </c>
      <c r="G6" s="62" t="s">
        <v>17</v>
      </c>
      <c r="H6" s="62" t="s">
        <v>110</v>
      </c>
      <c r="I6" s="2"/>
      <c r="K6"/>
      <c r="L6"/>
      <c r="M6"/>
      <c r="N6"/>
      <c r="O6"/>
      <c r="P6"/>
    </row>
    <row r="7" spans="1:16" s="3" customFormat="1" ht="14.25" x14ac:dyDescent="0.2">
      <c r="A7" s="64"/>
      <c r="B7" s="46"/>
      <c r="C7" s="51"/>
      <c r="D7" s="86" t="s">
        <v>43</v>
      </c>
      <c r="E7" s="51" t="s">
        <v>44</v>
      </c>
      <c r="F7" s="52"/>
      <c r="G7" s="62" t="s">
        <v>18</v>
      </c>
      <c r="H7" s="62" t="s">
        <v>29</v>
      </c>
      <c r="I7" s="2"/>
      <c r="K7"/>
      <c r="L7"/>
      <c r="M7"/>
      <c r="N7"/>
      <c r="O7"/>
      <c r="P7"/>
    </row>
    <row r="8" spans="1:16" s="3" customFormat="1" ht="14.25" x14ac:dyDescent="0.2">
      <c r="A8" s="65" t="s">
        <v>31</v>
      </c>
      <c r="B8" s="42"/>
      <c r="C8" s="43"/>
      <c r="D8" s="44" t="s">
        <v>15</v>
      </c>
      <c r="E8" s="44" t="s">
        <v>15</v>
      </c>
      <c r="F8" s="45"/>
      <c r="G8" s="50"/>
      <c r="H8" s="50"/>
      <c r="I8" s="2"/>
      <c r="K8"/>
      <c r="L8"/>
      <c r="M8"/>
      <c r="N8"/>
      <c r="O8"/>
      <c r="P8"/>
    </row>
    <row r="9" spans="1:16" s="4" customFormat="1" x14ac:dyDescent="0.2">
      <c r="A9" s="77" t="s">
        <v>32</v>
      </c>
      <c r="B9" s="106">
        <f>C9+F9</f>
        <v>725.93700000000035</v>
      </c>
      <c r="C9" s="118">
        <f>SUM(D9:E9)</f>
        <v>719.0160000000003</v>
      </c>
      <c r="D9" s="119">
        <v>547.83600000000024</v>
      </c>
      <c r="E9" s="120">
        <v>171.18</v>
      </c>
      <c r="F9" s="235">
        <f>SUM(G9:H9)</f>
        <v>6.9209999999999994</v>
      </c>
      <c r="G9" s="236">
        <v>5.722999999999999</v>
      </c>
      <c r="H9" s="236">
        <v>1.198</v>
      </c>
      <c r="I9" s="38"/>
      <c r="K9"/>
      <c r="L9"/>
      <c r="M9"/>
      <c r="N9"/>
      <c r="O9"/>
      <c r="P9"/>
    </row>
    <row r="10" spans="1:16" s="4" customFormat="1" x14ac:dyDescent="0.2">
      <c r="A10" s="66" t="s">
        <v>33</v>
      </c>
      <c r="B10" s="106">
        <f t="shared" ref="B10:B12" si="0">C10+F10</f>
        <v>69.081000000000003</v>
      </c>
      <c r="C10" s="104">
        <f t="shared" ref="C10:C12" si="1">SUM(D10:E10)</f>
        <v>68.381</v>
      </c>
      <c r="D10" s="119">
        <v>55.650000000000006</v>
      </c>
      <c r="E10" s="121">
        <v>12.731000000000002</v>
      </c>
      <c r="F10" s="234">
        <f t="shared" ref="F10:F12" si="2">SUM(G10:H10)</f>
        <v>0.70000000000000007</v>
      </c>
      <c r="G10" s="122">
        <v>0.70000000000000007</v>
      </c>
      <c r="H10" s="122">
        <v>0</v>
      </c>
      <c r="I10" s="2"/>
      <c r="K10"/>
      <c r="L10"/>
      <c r="M10"/>
      <c r="N10"/>
      <c r="O10"/>
      <c r="P10"/>
    </row>
    <row r="11" spans="1:16" s="4" customFormat="1" x14ac:dyDescent="0.2">
      <c r="A11" s="66" t="s">
        <v>34</v>
      </c>
      <c r="B11" s="106">
        <f t="shared" si="0"/>
        <v>63.585000000000001</v>
      </c>
      <c r="C11" s="104">
        <f t="shared" si="1"/>
        <v>61.895000000000003</v>
      </c>
      <c r="D11" s="119">
        <v>48.416000000000004</v>
      </c>
      <c r="E11" s="121">
        <v>13.478999999999999</v>
      </c>
      <c r="F11" s="234">
        <f t="shared" si="2"/>
        <v>1.69</v>
      </c>
      <c r="G11" s="246">
        <v>1.69</v>
      </c>
      <c r="H11" s="243">
        <v>0</v>
      </c>
      <c r="I11" s="2"/>
      <c r="K11"/>
      <c r="L11"/>
      <c r="M11"/>
      <c r="N11"/>
      <c r="O11"/>
      <c r="P11"/>
    </row>
    <row r="12" spans="1:16" s="4" customFormat="1" x14ac:dyDescent="0.2">
      <c r="A12" s="66" t="s">
        <v>35</v>
      </c>
      <c r="B12" s="106">
        <f t="shared" si="0"/>
        <v>63.766000000000005</v>
      </c>
      <c r="C12" s="104">
        <f t="shared" si="1"/>
        <v>63.766000000000005</v>
      </c>
      <c r="D12" s="119">
        <v>47.555000000000007</v>
      </c>
      <c r="E12" s="121">
        <v>16.211000000000002</v>
      </c>
      <c r="F12" s="234">
        <f t="shared" si="2"/>
        <v>0</v>
      </c>
      <c r="G12" s="242">
        <v>0</v>
      </c>
      <c r="H12" s="238">
        <v>0</v>
      </c>
      <c r="I12" s="2"/>
      <c r="K12"/>
      <c r="L12"/>
      <c r="M12"/>
      <c r="N12"/>
      <c r="O12"/>
      <c r="P12"/>
    </row>
    <row r="13" spans="1:16" s="4" customFormat="1" x14ac:dyDescent="0.2">
      <c r="A13" s="82" t="s">
        <v>36</v>
      </c>
      <c r="B13" s="239">
        <f t="shared" ref="B13:E13" si="3">SUM(B9:B12)</f>
        <v>922.36900000000037</v>
      </c>
      <c r="C13" s="239">
        <f t="shared" si="3"/>
        <v>913.05800000000022</v>
      </c>
      <c r="D13" s="239">
        <f t="shared" si="3"/>
        <v>699.45700000000033</v>
      </c>
      <c r="E13" s="239">
        <f t="shared" si="3"/>
        <v>213.601</v>
      </c>
      <c r="F13" s="239">
        <f t="shared" ref="F13" si="4">SUM(F9:F12)</f>
        <v>9.3109999999999999</v>
      </c>
      <c r="G13" s="240">
        <f t="shared" ref="G13:H13" si="5">SUM(G9:G12)</f>
        <v>8.1129999999999995</v>
      </c>
      <c r="H13" s="268">
        <f t="shared" si="5"/>
        <v>1.198</v>
      </c>
      <c r="J13" s="2"/>
      <c r="K13"/>
      <c r="L13"/>
      <c r="M13"/>
      <c r="N13"/>
      <c r="O13"/>
      <c r="P13"/>
    </row>
    <row r="14" spans="1:16" s="4" customFormat="1" x14ac:dyDescent="0.2">
      <c r="B14" s="5"/>
      <c r="C14" s="5"/>
      <c r="D14" s="5"/>
      <c r="E14" s="5"/>
      <c r="F14" s="5"/>
      <c r="G14" s="5"/>
      <c r="H14" s="5"/>
      <c r="K14"/>
      <c r="L14"/>
      <c r="M14"/>
      <c r="N14"/>
      <c r="O14"/>
      <c r="P14"/>
    </row>
    <row r="15" spans="1:16" s="4" customFormat="1" x14ac:dyDescent="0.2">
      <c r="A15" s="37" t="s">
        <v>98</v>
      </c>
      <c r="B15" s="15"/>
      <c r="C15" s="15"/>
      <c r="D15" s="15"/>
      <c r="E15" s="15"/>
      <c r="F15" s="15"/>
      <c r="G15" s="15"/>
      <c r="H15" s="15"/>
      <c r="I15" s="7"/>
      <c r="J15" s="7"/>
      <c r="K15" s="7"/>
    </row>
    <row r="16" spans="1:16" s="3" customFormat="1" ht="13.5" customHeight="1" x14ac:dyDescent="0.2">
      <c r="A16" s="257" t="s">
        <v>116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</row>
    <row r="17" spans="1:9" s="3" customFormat="1" x14ac:dyDescent="0.2">
      <c r="A17" s="257" t="s">
        <v>126</v>
      </c>
      <c r="B17" s="2"/>
      <c r="F17" s="2"/>
      <c r="I17" s="2"/>
    </row>
  </sheetData>
  <mergeCells count="2">
    <mergeCell ref="C5:E5"/>
    <mergeCell ref="F5:H5"/>
  </mergeCells>
  <phoneticPr fontId="17" type="noConversion"/>
  <pageMargins left="0.19685039370078741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A1:N25"/>
  <sheetViews>
    <sheetView showGridLines="0" zoomScaleNormal="100" workbookViewId="0">
      <selection activeCell="A2" sqref="A2"/>
    </sheetView>
  </sheetViews>
  <sheetFormatPr baseColWidth="10" defaultColWidth="9.140625" defaultRowHeight="12.75" x14ac:dyDescent="0.2"/>
  <cols>
    <col min="1" max="1" width="38" style="8" customWidth="1"/>
    <col min="2" max="2" width="8.140625" style="8" customWidth="1"/>
    <col min="3" max="3" width="12.42578125" style="8" customWidth="1"/>
    <col min="4" max="4" width="10.42578125" style="8" customWidth="1"/>
    <col min="5" max="5" width="11" style="8" customWidth="1"/>
    <col min="6" max="6" width="12.140625" style="8" customWidth="1"/>
    <col min="7" max="13" width="10.42578125" style="8" customWidth="1"/>
    <col min="14" max="16384" width="9.140625" style="8"/>
  </cols>
  <sheetData>
    <row r="1" spans="1:14" x14ac:dyDescent="0.2">
      <c r="A1" s="48" t="s">
        <v>137</v>
      </c>
    </row>
    <row r="2" spans="1:14" s="7" customFormat="1" ht="18" x14ac:dyDescent="0.25">
      <c r="A2" s="75" t="s">
        <v>59</v>
      </c>
    </row>
    <row r="3" spans="1:14" s="7" customFormat="1" ht="15.75" x14ac:dyDescent="0.25">
      <c r="A3" s="80" t="s">
        <v>146</v>
      </c>
    </row>
    <row r="4" spans="1:14" x14ac:dyDescent="0.2">
      <c r="C4" s="94"/>
    </row>
    <row r="5" spans="1:14" ht="14.25" customHeight="1" x14ac:dyDescent="0.2">
      <c r="A5" s="57"/>
      <c r="B5" s="25"/>
      <c r="C5" s="100"/>
      <c r="D5" s="322" t="s">
        <v>3</v>
      </c>
      <c r="E5" s="323"/>
      <c r="F5" s="323"/>
      <c r="G5" s="323"/>
      <c r="H5" s="323"/>
      <c r="I5" s="323"/>
      <c r="J5" s="324"/>
      <c r="K5" s="325" t="s">
        <v>4</v>
      </c>
      <c r="L5" s="325"/>
      <c r="M5" s="322"/>
    </row>
    <row r="6" spans="1:14" ht="14.25" customHeight="1" x14ac:dyDescent="0.2">
      <c r="A6" s="58"/>
      <c r="B6" s="26" t="s">
        <v>2</v>
      </c>
      <c r="C6" s="69" t="s">
        <v>48</v>
      </c>
      <c r="D6" s="53" t="s">
        <v>2</v>
      </c>
      <c r="E6" s="53" t="s">
        <v>30</v>
      </c>
      <c r="F6" s="326" t="s">
        <v>5</v>
      </c>
      <c r="G6" s="327"/>
      <c r="H6" s="53" t="s">
        <v>23</v>
      </c>
      <c r="I6" s="328" t="s">
        <v>14</v>
      </c>
      <c r="J6" s="329"/>
      <c r="K6" s="53" t="s">
        <v>2</v>
      </c>
      <c r="L6" s="53" t="s">
        <v>48</v>
      </c>
      <c r="M6" s="55" t="s">
        <v>26</v>
      </c>
    </row>
    <row r="7" spans="1:14" s="9" customFormat="1" ht="28.5" x14ac:dyDescent="0.2">
      <c r="A7" s="58" t="s">
        <v>31</v>
      </c>
      <c r="B7" s="24"/>
      <c r="C7" s="69" t="s">
        <v>113</v>
      </c>
      <c r="D7" s="54"/>
      <c r="E7" s="53" t="s">
        <v>19</v>
      </c>
      <c r="F7" s="26" t="s">
        <v>141</v>
      </c>
      <c r="G7" s="54" t="s">
        <v>53</v>
      </c>
      <c r="H7" s="53" t="s">
        <v>22</v>
      </c>
      <c r="I7" s="54" t="s">
        <v>2</v>
      </c>
      <c r="J7" s="24" t="s">
        <v>142</v>
      </c>
      <c r="K7" s="53"/>
      <c r="L7" s="53" t="s">
        <v>134</v>
      </c>
      <c r="M7" s="291" t="s">
        <v>143</v>
      </c>
    </row>
    <row r="8" spans="1:14" s="7" customFormat="1" x14ac:dyDescent="0.2">
      <c r="A8" s="209" t="s">
        <v>101</v>
      </c>
      <c r="B8" s="118">
        <f>C8+D8</f>
        <v>2915.0420000000004</v>
      </c>
      <c r="C8" s="118">
        <f>'A.12.6'!C9+'A.12.7'!C9</f>
        <v>2302.0940000000001</v>
      </c>
      <c r="D8" s="118">
        <f>SUM(E8:I8)</f>
        <v>612.94800000000009</v>
      </c>
      <c r="E8" s="118">
        <f>'A.12.6'!E9+'A.12.7'!E9</f>
        <v>73.120999999999995</v>
      </c>
      <c r="F8" s="118">
        <f>'A.12.6'!F9+'A.12.7'!F9</f>
        <v>276.86800000000005</v>
      </c>
      <c r="G8" s="118">
        <f>'A.12.6'!G9+'A.12.7'!G9</f>
        <v>15.782</v>
      </c>
      <c r="H8" s="118">
        <f>'A.12.6'!H9+'A.12.7'!H9</f>
        <v>217.40500000000003</v>
      </c>
      <c r="I8" s="118">
        <f>'A.12.6'!I9+'A.12.7'!I9</f>
        <v>29.771999999999998</v>
      </c>
      <c r="J8" s="118">
        <f>'A.12.6'!J9+'A.12.7'!J9</f>
        <v>14.397</v>
      </c>
      <c r="K8" s="213">
        <f>L8+M8</f>
        <v>99.999999999999986</v>
      </c>
      <c r="L8" s="90">
        <f>C8/B8*100</f>
        <v>78.972927319743576</v>
      </c>
      <c r="M8" s="35">
        <f>D8/B8*100</f>
        <v>21.02707268025641</v>
      </c>
      <c r="N8" s="250"/>
    </row>
    <row r="9" spans="1:14" x14ac:dyDescent="0.2">
      <c r="A9" s="210" t="s">
        <v>102</v>
      </c>
      <c r="B9" s="104">
        <f t="shared" ref="B9:B11" si="0">C9+D9</f>
        <v>822.12800000000004</v>
      </c>
      <c r="C9" s="104">
        <f>'A.12.6'!C10+'A.12.7'!C10</f>
        <v>749.41600000000005</v>
      </c>
      <c r="D9" s="104">
        <f t="shared" ref="D9:D11" si="1">SUM(E9:I9)</f>
        <v>72.712000000000003</v>
      </c>
      <c r="E9" s="104">
        <f>'A.12.6'!E10+'A.12.7'!E10</f>
        <v>5.5380000000000003</v>
      </c>
      <c r="F9" s="104">
        <f>'A.12.6'!F10+'A.12.7'!F10</f>
        <v>18.208000000000002</v>
      </c>
      <c r="G9" s="104">
        <f>'A.12.6'!G10+'A.12.7'!G10</f>
        <v>0.68300000000000005</v>
      </c>
      <c r="H9" s="104">
        <f>'A.12.6'!H10+'A.12.7'!H10</f>
        <v>45.41</v>
      </c>
      <c r="I9" s="104">
        <f>'A.12.6'!I10+'A.12.7'!I10</f>
        <v>2.8730000000000002</v>
      </c>
      <c r="J9" s="104">
        <f>'A.12.6'!J10+'A.12.7'!J10</f>
        <v>2.8730000000000002</v>
      </c>
      <c r="K9" s="60">
        <f t="shared" ref="K9:K12" si="2">L9+M9</f>
        <v>100</v>
      </c>
      <c r="L9" s="90">
        <f t="shared" ref="L9:L12" si="3">C9/B9*100</f>
        <v>91.155635132242182</v>
      </c>
      <c r="M9" s="35">
        <f t="shared" ref="M9:M12" si="4">D9/B9*100</f>
        <v>8.8443648677578182</v>
      </c>
      <c r="N9" s="251"/>
    </row>
    <row r="10" spans="1:14" s="7" customFormat="1" x14ac:dyDescent="0.2">
      <c r="A10" s="210" t="s">
        <v>103</v>
      </c>
      <c r="B10" s="104">
        <f t="shared" si="0"/>
        <v>295.64399999999995</v>
      </c>
      <c r="C10" s="104">
        <f>'A.12.6'!C11+'A.12.7'!C11</f>
        <v>276.20799999999997</v>
      </c>
      <c r="D10" s="104">
        <f t="shared" si="1"/>
        <v>19.436</v>
      </c>
      <c r="E10" s="104">
        <f>'A.12.6'!E11+'A.12.7'!E11</f>
        <v>0.36099999999999999</v>
      </c>
      <c r="F10" s="104">
        <f>'A.12.6'!F11+'A.12.7'!F11</f>
        <v>9.6720000000000006</v>
      </c>
      <c r="G10" s="104">
        <f>'A.12.6'!G11+'A.12.7'!G11</f>
        <v>4.5779999999999994</v>
      </c>
      <c r="H10" s="104">
        <f>'A.12.6'!H11+'A.12.7'!H11</f>
        <v>3.2709999999999999</v>
      </c>
      <c r="I10" s="104">
        <f>'A.12.6'!I11+'A.12.7'!I11</f>
        <v>1.554</v>
      </c>
      <c r="J10" s="104">
        <f>'A.12.6'!J11+'A.12.7'!J11</f>
        <v>0</v>
      </c>
      <c r="K10" s="103">
        <f t="shared" si="2"/>
        <v>100.00000000000001</v>
      </c>
      <c r="L10" s="90">
        <f t="shared" si="3"/>
        <v>93.42587706836602</v>
      </c>
      <c r="M10" s="35">
        <f t="shared" si="4"/>
        <v>6.574122931633994</v>
      </c>
      <c r="N10" s="251"/>
    </row>
    <row r="11" spans="1:14" x14ac:dyDescent="0.2">
      <c r="A11" s="210" t="s">
        <v>104</v>
      </c>
      <c r="B11" s="104">
        <f t="shared" si="0"/>
        <v>344.39600000000002</v>
      </c>
      <c r="C11" s="104">
        <f>'A.12.6'!C12+'A.12.7'!C12</f>
        <v>307.83600000000001</v>
      </c>
      <c r="D11" s="104">
        <f t="shared" si="1"/>
        <v>36.56</v>
      </c>
      <c r="E11" s="104">
        <f>'A.12.6'!E12+'A.12.7'!E12</f>
        <v>11.093</v>
      </c>
      <c r="F11" s="104">
        <f>'A.12.6'!F12+'A.12.7'!F12</f>
        <v>5.5289999999999999</v>
      </c>
      <c r="G11" s="104">
        <f>'A.12.6'!G12+'A.12.7'!G12</f>
        <v>4.01</v>
      </c>
      <c r="H11" s="104">
        <f>'A.12.6'!H12+'A.12.7'!H12</f>
        <v>15.754999999999999</v>
      </c>
      <c r="I11" s="104">
        <f>'A.12.6'!I12+'A.12.7'!I12</f>
        <v>0.17299999999999999</v>
      </c>
      <c r="J11" s="104">
        <f>'A.12.6'!J12+'A.12.7'!J12</f>
        <v>0.17299999999999999</v>
      </c>
      <c r="K11" s="103">
        <f t="shared" si="2"/>
        <v>100</v>
      </c>
      <c r="L11" s="90">
        <f t="shared" si="3"/>
        <v>89.384313406659771</v>
      </c>
      <c r="M11" s="35">
        <f t="shared" si="4"/>
        <v>10.615686593340225</v>
      </c>
      <c r="N11" s="252"/>
    </row>
    <row r="12" spans="1:14" x14ac:dyDescent="0.2">
      <c r="A12" s="78" t="s">
        <v>2</v>
      </c>
      <c r="B12" s="105">
        <f>SUM(B8:B11)</f>
        <v>4377.21</v>
      </c>
      <c r="C12" s="105">
        <f t="shared" ref="C12:J12" si="5">SUM(C8:C11)</f>
        <v>3635.5540000000001</v>
      </c>
      <c r="D12" s="105">
        <f>SUM(D8:D11)</f>
        <v>741.65600000000018</v>
      </c>
      <c r="E12" s="105">
        <f t="shared" si="5"/>
        <v>90.113</v>
      </c>
      <c r="F12" s="105">
        <f t="shared" si="5"/>
        <v>310.2770000000001</v>
      </c>
      <c r="G12" s="105">
        <f t="shared" si="5"/>
        <v>25.052999999999997</v>
      </c>
      <c r="H12" s="105">
        <f t="shared" si="5"/>
        <v>281.84100000000007</v>
      </c>
      <c r="I12" s="105">
        <f t="shared" si="5"/>
        <v>34.372</v>
      </c>
      <c r="J12" s="105">
        <f t="shared" si="5"/>
        <v>17.442999999999998</v>
      </c>
      <c r="K12" s="67">
        <f t="shared" si="2"/>
        <v>100</v>
      </c>
      <c r="L12" s="89">
        <f t="shared" si="3"/>
        <v>83.056421784652784</v>
      </c>
      <c r="M12" s="72">
        <f t="shared" si="4"/>
        <v>16.943578215347223</v>
      </c>
      <c r="N12" s="252"/>
    </row>
    <row r="13" spans="1:14" ht="14.25" x14ac:dyDescent="0.2">
      <c r="A13" s="34"/>
      <c r="B13" s="40"/>
      <c r="C13" s="249"/>
      <c r="D13" s="33"/>
      <c r="E13" s="33"/>
      <c r="F13" s="33"/>
      <c r="G13" s="33"/>
      <c r="H13" s="33"/>
      <c r="I13" s="33"/>
      <c r="J13" s="33"/>
      <c r="K13" s="73"/>
      <c r="L13" s="36"/>
      <c r="M13" s="36"/>
    </row>
    <row r="14" spans="1:14" x14ac:dyDescent="0.2">
      <c r="A14" s="37" t="s">
        <v>98</v>
      </c>
      <c r="B14" s="15"/>
      <c r="C14" s="15"/>
      <c r="D14" s="15"/>
      <c r="E14" s="15"/>
      <c r="F14" s="15"/>
      <c r="G14" s="15"/>
      <c r="H14" s="15"/>
      <c r="I14" s="7"/>
      <c r="J14" s="7"/>
      <c r="K14" s="7"/>
      <c r="L14" s="4"/>
      <c r="M14" s="4"/>
    </row>
    <row r="15" spans="1:14" ht="12.75" customHeight="1" x14ac:dyDescent="0.2">
      <c r="A15" s="97" t="s">
        <v>115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</row>
    <row r="16" spans="1:14" ht="12.75" customHeight="1" x14ac:dyDescent="0.25">
      <c r="A16" s="258" t="s">
        <v>114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</row>
    <row r="17" spans="1:13" ht="14.25" x14ac:dyDescent="0.2">
      <c r="A17" s="41"/>
      <c r="B17" s="40"/>
      <c r="C17" s="33"/>
      <c r="D17" s="40"/>
      <c r="E17" s="16"/>
      <c r="F17" s="16"/>
      <c r="G17" s="74"/>
      <c r="H17" s="16"/>
      <c r="I17" s="74"/>
      <c r="J17" s="73"/>
      <c r="K17" s="73"/>
      <c r="L17" s="36"/>
      <c r="M17" s="36"/>
    </row>
    <row r="18" spans="1:13" x14ac:dyDescent="0.2">
      <c r="A18" s="34"/>
      <c r="B18"/>
      <c r="C18"/>
      <c r="D18"/>
      <c r="E18"/>
      <c r="F18"/>
      <c r="G18"/>
      <c r="H18"/>
      <c r="I18"/>
      <c r="J18"/>
      <c r="K18"/>
      <c r="L18"/>
      <c r="M18" s="36"/>
    </row>
    <row r="19" spans="1:13" x14ac:dyDescent="0.2">
      <c r="B19"/>
      <c r="C19"/>
      <c r="D19" s="121"/>
      <c r="E19"/>
      <c r="F19"/>
      <c r="G19"/>
      <c r="H19"/>
      <c r="I19"/>
      <c r="J19"/>
      <c r="K19"/>
      <c r="L19"/>
    </row>
    <row r="20" spans="1:13" x14ac:dyDescent="0.2">
      <c r="B20"/>
      <c r="C20"/>
      <c r="D20"/>
      <c r="E20"/>
      <c r="F20"/>
      <c r="G20"/>
      <c r="H20"/>
      <c r="I20"/>
      <c r="J20"/>
      <c r="K20"/>
      <c r="L20"/>
    </row>
    <row r="21" spans="1:13" x14ac:dyDescent="0.2">
      <c r="B21"/>
      <c r="C21"/>
      <c r="D21"/>
      <c r="E21"/>
      <c r="F21"/>
      <c r="G21"/>
      <c r="H21"/>
      <c r="I21"/>
      <c r="J21"/>
      <c r="K21"/>
      <c r="L21"/>
    </row>
    <row r="22" spans="1:13" x14ac:dyDescent="0.2">
      <c r="B22"/>
      <c r="C22"/>
      <c r="D22"/>
      <c r="E22"/>
      <c r="F22"/>
      <c r="G22"/>
      <c r="H22"/>
      <c r="I22"/>
      <c r="J22"/>
      <c r="K22"/>
      <c r="L22"/>
    </row>
    <row r="23" spans="1:13" x14ac:dyDescent="0.2">
      <c r="B23"/>
      <c r="C23"/>
      <c r="D23"/>
      <c r="E23"/>
      <c r="F23"/>
      <c r="G23"/>
      <c r="H23"/>
      <c r="I23"/>
      <c r="J23"/>
      <c r="K23"/>
      <c r="L23"/>
    </row>
    <row r="24" spans="1:13" x14ac:dyDescent="0.2">
      <c r="B24"/>
      <c r="C24"/>
      <c r="D24"/>
      <c r="E24"/>
      <c r="F24"/>
      <c r="G24"/>
      <c r="H24"/>
      <c r="I24"/>
      <c r="J24"/>
      <c r="K24"/>
      <c r="L24"/>
    </row>
    <row r="25" spans="1:13" x14ac:dyDescent="0.2">
      <c r="B25"/>
      <c r="C25"/>
      <c r="D25"/>
      <c r="E25"/>
      <c r="F25"/>
      <c r="G25"/>
      <c r="H25"/>
      <c r="I25"/>
      <c r="J25"/>
      <c r="K25"/>
      <c r="L25"/>
    </row>
  </sheetData>
  <mergeCells count="4">
    <mergeCell ref="D5:J5"/>
    <mergeCell ref="K5:M5"/>
    <mergeCell ref="F6:G6"/>
    <mergeCell ref="I6:J6"/>
  </mergeCells>
  <pageMargins left="0.55118110236220474" right="0.15748031496062992" top="0.98425196850393704" bottom="0.98425196850393704" header="0.51181102362204722" footer="0.51181102362204722"/>
  <pageSetup paperSize="9" scale="86" orientation="landscape" r:id="rId1"/>
  <headerFooter alignWithMargins="0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  <pageSetUpPr fitToPage="1"/>
  </sheetPr>
  <dimension ref="A1:AE28"/>
  <sheetViews>
    <sheetView showGridLines="0" zoomScaleNormal="100" workbookViewId="0">
      <selection activeCell="A2" sqref="A2"/>
    </sheetView>
  </sheetViews>
  <sheetFormatPr baseColWidth="10" defaultColWidth="9.140625" defaultRowHeight="12.75" x14ac:dyDescent="0.2"/>
  <cols>
    <col min="1" max="1" width="38" style="8" customWidth="1"/>
    <col min="2" max="2" width="8.140625" style="8" customWidth="1"/>
    <col min="3" max="3" width="12.42578125" style="8" customWidth="1"/>
    <col min="4" max="4" width="10.42578125" style="8" customWidth="1"/>
    <col min="5" max="5" width="11" style="8" customWidth="1"/>
    <col min="6" max="6" width="12.140625" style="8" customWidth="1"/>
    <col min="7" max="13" width="10.42578125" style="8" customWidth="1"/>
    <col min="14" max="16384" width="9.140625" style="8"/>
  </cols>
  <sheetData>
    <row r="1" spans="1:31" x14ac:dyDescent="0.2">
      <c r="A1" s="48" t="s">
        <v>137</v>
      </c>
    </row>
    <row r="2" spans="1:31" s="7" customFormat="1" ht="18" x14ac:dyDescent="0.25">
      <c r="A2" s="75" t="s">
        <v>60</v>
      </c>
    </row>
    <row r="3" spans="1:31" s="7" customFormat="1" ht="15.75" x14ac:dyDescent="0.25">
      <c r="A3" s="80" t="s">
        <v>144</v>
      </c>
    </row>
    <row r="4" spans="1:31" x14ac:dyDescent="0.2">
      <c r="C4" s="94"/>
    </row>
    <row r="5" spans="1:31" ht="14.25" customHeight="1" x14ac:dyDescent="0.2">
      <c r="A5" s="57"/>
      <c r="B5" s="25"/>
      <c r="C5" s="100"/>
      <c r="D5" s="322" t="s">
        <v>3</v>
      </c>
      <c r="E5" s="323"/>
      <c r="F5" s="323"/>
      <c r="G5" s="323"/>
      <c r="H5" s="323"/>
      <c r="I5" s="323"/>
      <c r="J5" s="324"/>
      <c r="K5" s="325" t="s">
        <v>4</v>
      </c>
      <c r="L5" s="325"/>
      <c r="M5" s="322"/>
    </row>
    <row r="6" spans="1:31" ht="14.25" customHeight="1" x14ac:dyDescent="0.2">
      <c r="A6" s="58"/>
      <c r="B6" s="26" t="s">
        <v>2</v>
      </c>
      <c r="C6" s="69" t="s">
        <v>48</v>
      </c>
      <c r="D6" s="53" t="s">
        <v>2</v>
      </c>
      <c r="E6" s="53" t="s">
        <v>30</v>
      </c>
      <c r="F6" s="326" t="s">
        <v>5</v>
      </c>
      <c r="G6" s="327"/>
      <c r="H6" s="53" t="s">
        <v>23</v>
      </c>
      <c r="I6" s="328" t="s">
        <v>14</v>
      </c>
      <c r="J6" s="329"/>
      <c r="K6" s="53" t="s">
        <v>2</v>
      </c>
      <c r="L6" s="53" t="s">
        <v>48</v>
      </c>
      <c r="M6" s="55" t="s">
        <v>26</v>
      </c>
    </row>
    <row r="7" spans="1:31" s="9" customFormat="1" ht="16.5" x14ac:dyDescent="0.2">
      <c r="A7" s="58"/>
      <c r="B7" s="24"/>
      <c r="C7" s="69" t="s">
        <v>54</v>
      </c>
      <c r="D7" s="54"/>
      <c r="E7" s="53" t="s">
        <v>19</v>
      </c>
      <c r="F7" s="53" t="s">
        <v>21</v>
      </c>
      <c r="G7" s="54" t="s">
        <v>53</v>
      </c>
      <c r="H7" s="53" t="s">
        <v>22</v>
      </c>
      <c r="I7" s="54" t="s">
        <v>2</v>
      </c>
      <c r="J7" s="54" t="s">
        <v>25</v>
      </c>
      <c r="K7" s="53"/>
      <c r="L7" s="53" t="s">
        <v>134</v>
      </c>
      <c r="M7" s="91" t="s">
        <v>45</v>
      </c>
    </row>
    <row r="8" spans="1:31" s="9" customFormat="1" ht="14.25" customHeight="1" x14ac:dyDescent="0.2">
      <c r="A8" s="87" t="s">
        <v>31</v>
      </c>
      <c r="B8" s="24"/>
      <c r="C8" s="26"/>
      <c r="D8" s="24"/>
      <c r="E8" s="26"/>
      <c r="F8" s="26" t="s">
        <v>20</v>
      </c>
      <c r="G8" s="24"/>
      <c r="H8" s="95"/>
      <c r="I8" s="24"/>
      <c r="J8" s="24" t="s">
        <v>24</v>
      </c>
      <c r="K8" s="27"/>
      <c r="L8" s="28"/>
      <c r="M8" s="56" t="s">
        <v>46</v>
      </c>
    </row>
    <row r="9" spans="1:31" s="7" customFormat="1" x14ac:dyDescent="0.2">
      <c r="A9" s="209" t="s">
        <v>101</v>
      </c>
      <c r="B9" s="118">
        <f>C9+D9</f>
        <v>2189.105</v>
      </c>
      <c r="C9" s="118">
        <v>1681.6689999999999</v>
      </c>
      <c r="D9" s="118">
        <f>SUM(E9:I9)</f>
        <v>507.43600000000004</v>
      </c>
      <c r="E9" s="118">
        <v>37.818999999999996</v>
      </c>
      <c r="F9" s="118">
        <v>254.19200000000004</v>
      </c>
      <c r="G9" s="216">
        <v>5.5179999999999998</v>
      </c>
      <c r="H9" s="118">
        <v>181.02900000000005</v>
      </c>
      <c r="I9" s="118">
        <v>28.878</v>
      </c>
      <c r="J9" s="118">
        <v>14.206</v>
      </c>
      <c r="K9" s="213">
        <f>L9+M9</f>
        <v>100</v>
      </c>
      <c r="L9" s="90">
        <f>C9/B9*100</f>
        <v>76.819933260396368</v>
      </c>
      <c r="M9" s="35">
        <f>D9/B9*100</f>
        <v>23.180066739603632</v>
      </c>
      <c r="N9" s="253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x14ac:dyDescent="0.2">
      <c r="A10" s="210" t="s">
        <v>102</v>
      </c>
      <c r="B10" s="104">
        <f t="shared" ref="B10:B12" si="0">C10+D10</f>
        <v>753.04700000000003</v>
      </c>
      <c r="C10" s="104">
        <v>684.51700000000005</v>
      </c>
      <c r="D10" s="104">
        <f>SUM(E10:I10)</f>
        <v>68.53</v>
      </c>
      <c r="E10" s="104">
        <v>5.5380000000000003</v>
      </c>
      <c r="F10" s="104">
        <v>16.64</v>
      </c>
      <c r="G10" s="104">
        <v>0</v>
      </c>
      <c r="H10" s="104">
        <v>43.478999999999999</v>
      </c>
      <c r="I10" s="104">
        <v>2.8730000000000002</v>
      </c>
      <c r="J10" s="104">
        <v>2.8730000000000002</v>
      </c>
      <c r="K10" s="213">
        <f>L10+M10</f>
        <v>100</v>
      </c>
      <c r="L10" s="90">
        <f t="shared" ref="L10:L13" si="1">C10/B10*100</f>
        <v>90.899638402383914</v>
      </c>
      <c r="M10" s="35">
        <f t="shared" ref="M10:M13" si="2">D10/B10*100</f>
        <v>9.1003615976160841</v>
      </c>
      <c r="N10" s="254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s="7" customFormat="1" x14ac:dyDescent="0.2">
      <c r="A11" s="210" t="s">
        <v>103</v>
      </c>
      <c r="B11" s="104">
        <f t="shared" si="0"/>
        <v>232.05899999999997</v>
      </c>
      <c r="C11" s="104">
        <v>216.39399999999998</v>
      </c>
      <c r="D11" s="104">
        <f>SUM(E11:I11)</f>
        <v>15.665000000000001</v>
      </c>
      <c r="E11" s="104">
        <v>0.36099999999999999</v>
      </c>
      <c r="F11" s="104">
        <v>8.8510000000000009</v>
      </c>
      <c r="G11" s="104">
        <v>2.367</v>
      </c>
      <c r="H11" s="104">
        <v>2.532</v>
      </c>
      <c r="I11" s="104">
        <v>1.554</v>
      </c>
      <c r="J11" s="247">
        <v>0</v>
      </c>
      <c r="K11" s="103">
        <f t="shared" ref="K11:K13" si="3">L11+M11</f>
        <v>100</v>
      </c>
      <c r="L11" s="90">
        <f t="shared" si="1"/>
        <v>93.249561533920257</v>
      </c>
      <c r="M11" s="35">
        <f t="shared" si="2"/>
        <v>6.750438466079749</v>
      </c>
      <c r="N11" s="254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x14ac:dyDescent="0.2">
      <c r="A12" s="210" t="s">
        <v>104</v>
      </c>
      <c r="B12" s="104">
        <f t="shared" si="0"/>
        <v>280.63</v>
      </c>
      <c r="C12" s="104">
        <v>251.21700000000001</v>
      </c>
      <c r="D12" s="104">
        <f>SUM(E12:I12)</f>
        <v>29.413</v>
      </c>
      <c r="E12" s="104">
        <v>11.093</v>
      </c>
      <c r="F12" s="104">
        <v>5.5289999999999999</v>
      </c>
      <c r="G12" s="104">
        <v>1.3780000000000001</v>
      </c>
      <c r="H12" s="104">
        <v>11.24</v>
      </c>
      <c r="I12" s="104">
        <v>0.17299999999999999</v>
      </c>
      <c r="J12" s="247">
        <v>0.17299999999999999</v>
      </c>
      <c r="K12" s="103">
        <f t="shared" si="3"/>
        <v>100</v>
      </c>
      <c r="L12" s="90">
        <f t="shared" si="1"/>
        <v>89.518939528917088</v>
      </c>
      <c r="M12" s="35">
        <f t="shared" si="2"/>
        <v>10.48106047108292</v>
      </c>
      <c r="N12" s="255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x14ac:dyDescent="0.2">
      <c r="A13" s="78" t="s">
        <v>2</v>
      </c>
      <c r="B13" s="105">
        <f t="shared" ref="B13:J13" si="4">SUM(B9:B12)</f>
        <v>3454.8410000000003</v>
      </c>
      <c r="C13" s="105">
        <f t="shared" si="4"/>
        <v>2833.7969999999996</v>
      </c>
      <c r="D13" s="105">
        <f>SUM(D9:D12)</f>
        <v>621.04399999999998</v>
      </c>
      <c r="E13" s="105">
        <f t="shared" si="4"/>
        <v>54.810999999999993</v>
      </c>
      <c r="F13" s="105">
        <f t="shared" si="4"/>
        <v>285.21200000000005</v>
      </c>
      <c r="G13" s="105">
        <f t="shared" si="4"/>
        <v>9.2629999999999999</v>
      </c>
      <c r="H13" s="105">
        <f t="shared" si="4"/>
        <v>238.28000000000006</v>
      </c>
      <c r="I13" s="105">
        <f t="shared" si="4"/>
        <v>33.478000000000002</v>
      </c>
      <c r="J13" s="105">
        <f t="shared" si="4"/>
        <v>17.251999999999999</v>
      </c>
      <c r="K13" s="67">
        <f t="shared" si="3"/>
        <v>99.999999999999972</v>
      </c>
      <c r="L13" s="89">
        <f t="shared" si="1"/>
        <v>82.023948424833421</v>
      </c>
      <c r="M13" s="72">
        <f t="shared" si="2"/>
        <v>17.976051575166554</v>
      </c>
      <c r="N13" s="255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ht="14.25" x14ac:dyDescent="0.2">
      <c r="A14" s="34"/>
      <c r="B14" s="40"/>
      <c r="C14" s="249"/>
      <c r="D14" s="40"/>
      <c r="E14" s="16"/>
      <c r="F14" s="16"/>
      <c r="G14" s="16"/>
      <c r="H14" s="16"/>
      <c r="I14" s="16"/>
      <c r="J14" s="73"/>
      <c r="K14" s="73"/>
      <c r="L14" s="36"/>
      <c r="M14" s="36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x14ac:dyDescent="0.2">
      <c r="A15" s="37" t="s">
        <v>98</v>
      </c>
      <c r="B15" s="15"/>
      <c r="C15" s="15"/>
      <c r="D15" s="15"/>
      <c r="E15" s="15"/>
      <c r="F15" s="15"/>
      <c r="G15" s="15"/>
      <c r="H15" s="15"/>
      <c r="I15" s="7"/>
      <c r="J15" s="7"/>
      <c r="K15" s="7"/>
      <c r="L15" s="4"/>
      <c r="M15" s="4"/>
    </row>
    <row r="16" spans="1:31" ht="12.75" customHeight="1" x14ac:dyDescent="0.2">
      <c r="A16" s="257" t="s">
        <v>129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</row>
    <row r="17" spans="1:13" ht="12.75" customHeight="1" x14ac:dyDescent="0.2">
      <c r="A17" s="258" t="s">
        <v>112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</row>
    <row r="18" spans="1:13" ht="14.25" x14ac:dyDescent="0.2">
      <c r="A18" s="41"/>
      <c r="B18" s="40"/>
      <c r="C18" s="33"/>
      <c r="D18" s="40"/>
      <c r="E18" s="16"/>
      <c r="F18" s="16"/>
      <c r="G18" s="74"/>
      <c r="H18" s="16"/>
      <c r="I18" s="74"/>
      <c r="J18" s="73"/>
      <c r="K18" s="73"/>
      <c r="L18" s="36"/>
      <c r="M18" s="36"/>
    </row>
    <row r="19" spans="1:13" x14ac:dyDescent="0.2"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"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"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"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"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">
      <c r="C28"/>
      <c r="D28"/>
      <c r="E28"/>
      <c r="F28"/>
      <c r="G28"/>
      <c r="H28"/>
      <c r="I28"/>
      <c r="J28"/>
      <c r="K28"/>
      <c r="L28"/>
      <c r="M28"/>
    </row>
  </sheetData>
  <mergeCells count="4">
    <mergeCell ref="D5:J5"/>
    <mergeCell ref="K5:M5"/>
    <mergeCell ref="I6:J6"/>
    <mergeCell ref="F6:G6"/>
  </mergeCells>
  <phoneticPr fontId="0" type="noConversion"/>
  <pageMargins left="0.55118110236220474" right="0.15748031496062992" top="0.98425196850393704" bottom="0.98425196850393704" header="0.51181102362204722" footer="0.51181102362204722"/>
  <pageSetup paperSize="9" scale="86" orientation="landscape" r:id="rId1"/>
  <headerFooter alignWithMargins="0"/>
  <colBreaks count="1" manualBreakCount="1">
    <brk id="13" max="1048575" man="1"/>
  </colBreaks>
  <ignoredErrors>
    <ignoredError sqref="D9:D1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  <pageSetUpPr fitToPage="1"/>
  </sheetPr>
  <dimension ref="A1:N28"/>
  <sheetViews>
    <sheetView showGridLines="0" zoomScaleNormal="100" workbookViewId="0">
      <selection activeCell="A2" sqref="A2"/>
    </sheetView>
  </sheetViews>
  <sheetFormatPr baseColWidth="10" defaultColWidth="9.140625" defaultRowHeight="12.75" x14ac:dyDescent="0.2"/>
  <cols>
    <col min="1" max="1" width="23.7109375" style="8" customWidth="1"/>
    <col min="2" max="2" width="6.7109375" style="8" customWidth="1"/>
    <col min="3" max="3" width="12.7109375" style="8" customWidth="1"/>
    <col min="4" max="4" width="7.140625" style="8" customWidth="1"/>
    <col min="5" max="5" width="9.7109375" style="8" customWidth="1"/>
    <col min="6" max="6" width="12.28515625" style="8" customWidth="1"/>
    <col min="7" max="7" width="10.5703125" style="8" customWidth="1"/>
    <col min="8" max="8" width="9.140625" style="8" customWidth="1"/>
    <col min="9" max="9" width="7" style="8" customWidth="1"/>
    <col min="10" max="10" width="9.42578125" style="8" customWidth="1"/>
    <col min="11" max="11" width="7.7109375" style="8" customWidth="1"/>
    <col min="12" max="12" width="9.7109375" style="8" customWidth="1"/>
    <col min="13" max="13" width="8.42578125" style="8" customWidth="1"/>
    <col min="14" max="16384" width="9.140625" style="8"/>
  </cols>
  <sheetData>
    <row r="1" spans="1:14" x14ac:dyDescent="0.2">
      <c r="A1" s="48" t="s">
        <v>137</v>
      </c>
    </row>
    <row r="2" spans="1:14" s="7" customFormat="1" ht="18" x14ac:dyDescent="0.25">
      <c r="A2" s="75" t="s">
        <v>61</v>
      </c>
    </row>
    <row r="3" spans="1:14" s="7" customFormat="1" ht="18.75" x14ac:dyDescent="0.3">
      <c r="A3" s="80" t="s">
        <v>145</v>
      </c>
    </row>
    <row r="4" spans="1:14" x14ac:dyDescent="0.2">
      <c r="C4" s="94"/>
    </row>
    <row r="5" spans="1:14" ht="14.25" customHeight="1" x14ac:dyDescent="0.2">
      <c r="A5" s="57"/>
      <c r="B5" s="25"/>
      <c r="C5" s="100"/>
      <c r="D5" s="322" t="s">
        <v>3</v>
      </c>
      <c r="E5" s="323"/>
      <c r="F5" s="323"/>
      <c r="G5" s="323"/>
      <c r="H5" s="323"/>
      <c r="I5" s="323"/>
      <c r="J5" s="324"/>
      <c r="K5" s="325" t="s">
        <v>4</v>
      </c>
      <c r="L5" s="325"/>
      <c r="M5" s="322"/>
    </row>
    <row r="6" spans="1:14" ht="14.25" customHeight="1" x14ac:dyDescent="0.2">
      <c r="A6" s="58"/>
      <c r="B6" s="26" t="s">
        <v>2</v>
      </c>
      <c r="C6" s="69" t="s">
        <v>48</v>
      </c>
      <c r="D6" s="53" t="s">
        <v>2</v>
      </c>
      <c r="E6" s="53" t="s">
        <v>30</v>
      </c>
      <c r="F6" s="326" t="s">
        <v>5</v>
      </c>
      <c r="G6" s="327"/>
      <c r="H6" s="53" t="s">
        <v>23</v>
      </c>
      <c r="I6" s="328" t="s">
        <v>14</v>
      </c>
      <c r="J6" s="329"/>
      <c r="K6" s="53" t="s">
        <v>2</v>
      </c>
      <c r="L6" s="53" t="s">
        <v>48</v>
      </c>
      <c r="M6" s="55" t="s">
        <v>26</v>
      </c>
    </row>
    <row r="7" spans="1:14" s="9" customFormat="1" ht="16.5" x14ac:dyDescent="0.2">
      <c r="A7" s="58"/>
      <c r="B7" s="24"/>
      <c r="C7" s="69" t="s">
        <v>122</v>
      </c>
      <c r="D7" s="54"/>
      <c r="E7" s="53" t="s">
        <v>19</v>
      </c>
      <c r="F7" s="53" t="s">
        <v>21</v>
      </c>
      <c r="G7" s="54" t="s">
        <v>53</v>
      </c>
      <c r="H7" s="53" t="s">
        <v>22</v>
      </c>
      <c r="I7" s="54" t="s">
        <v>2</v>
      </c>
      <c r="J7" s="54" t="s">
        <v>25</v>
      </c>
      <c r="K7" s="53"/>
      <c r="L7" s="53" t="s">
        <v>134</v>
      </c>
      <c r="M7" s="91" t="s">
        <v>45</v>
      </c>
    </row>
    <row r="8" spans="1:14" s="9" customFormat="1" ht="14.25" x14ac:dyDescent="0.2">
      <c r="A8" s="87" t="s">
        <v>31</v>
      </c>
      <c r="B8" s="27"/>
      <c r="C8" s="28"/>
      <c r="D8" s="27"/>
      <c r="E8" s="28"/>
      <c r="F8" s="28" t="s">
        <v>20</v>
      </c>
      <c r="G8" s="27"/>
      <c r="H8" s="39"/>
      <c r="I8" s="27"/>
      <c r="J8" s="27" t="s">
        <v>24</v>
      </c>
      <c r="K8" s="27"/>
      <c r="L8" s="28"/>
      <c r="M8" s="56" t="s">
        <v>46</v>
      </c>
    </row>
    <row r="9" spans="1:14" s="7" customFormat="1" x14ac:dyDescent="0.2">
      <c r="A9" s="207" t="s">
        <v>101</v>
      </c>
      <c r="B9" s="118">
        <f>C9+D9</f>
        <v>725.93700000000013</v>
      </c>
      <c r="C9" s="118">
        <v>620.42500000000007</v>
      </c>
      <c r="D9" s="118">
        <f>SUM(E9:I9)</f>
        <v>105.512</v>
      </c>
      <c r="E9" s="118">
        <v>35.302</v>
      </c>
      <c r="F9" s="118">
        <v>22.676000000000002</v>
      </c>
      <c r="G9" s="216">
        <v>10.263999999999999</v>
      </c>
      <c r="H9" s="118">
        <v>36.375999999999983</v>
      </c>
      <c r="I9" s="118">
        <v>0.89400000000000013</v>
      </c>
      <c r="J9" s="118">
        <v>0.191</v>
      </c>
      <c r="K9" s="213">
        <f>L9+M9</f>
        <v>100</v>
      </c>
      <c r="L9" s="90">
        <f>C9/B9*100</f>
        <v>85.465405400193134</v>
      </c>
      <c r="M9" s="35">
        <f>D9/B9*100</f>
        <v>14.534594599806869</v>
      </c>
      <c r="N9" s="253"/>
    </row>
    <row r="10" spans="1:14" x14ac:dyDescent="0.2">
      <c r="A10" s="208" t="s">
        <v>102</v>
      </c>
      <c r="B10" s="104">
        <f t="shared" ref="B10:B12" si="0">C10+D10</f>
        <v>69.081000000000003</v>
      </c>
      <c r="C10" s="104">
        <v>64.899000000000001</v>
      </c>
      <c r="D10" s="104">
        <f>SUM(E10:I10)</f>
        <v>4.1820000000000004</v>
      </c>
      <c r="E10" s="104">
        <v>0</v>
      </c>
      <c r="F10" s="104">
        <v>1.5679999999999998</v>
      </c>
      <c r="G10" s="104">
        <v>0.68300000000000005</v>
      </c>
      <c r="H10" s="104">
        <v>1.931</v>
      </c>
      <c r="I10" s="234">
        <v>0</v>
      </c>
      <c r="J10" s="234">
        <v>0</v>
      </c>
      <c r="K10" s="213">
        <f t="shared" ref="K10:K13" si="1">L10+M10</f>
        <v>100</v>
      </c>
      <c r="L10" s="90">
        <f t="shared" ref="L10:L13" si="2">C10/B10*100</f>
        <v>93.946237026099794</v>
      </c>
      <c r="M10" s="35">
        <f t="shared" ref="M10:M13" si="3">D10/B10*100</f>
        <v>6.0537629739002039</v>
      </c>
      <c r="N10" s="254"/>
    </row>
    <row r="11" spans="1:14" s="7" customFormat="1" x14ac:dyDescent="0.2">
      <c r="A11" s="208" t="s">
        <v>103</v>
      </c>
      <c r="B11" s="104">
        <f t="shared" si="0"/>
        <v>63.585000000000015</v>
      </c>
      <c r="C11" s="288">
        <v>59.814000000000014</v>
      </c>
      <c r="D11" s="104">
        <f t="shared" ref="D11:D12" si="4">SUM(E11:I11)</f>
        <v>3.7709999999999999</v>
      </c>
      <c r="E11" s="234">
        <v>0</v>
      </c>
      <c r="F11" s="248">
        <v>0.82100000000000006</v>
      </c>
      <c r="G11" s="104">
        <v>2.2109999999999999</v>
      </c>
      <c r="H11" s="234">
        <v>0.73899999999999999</v>
      </c>
      <c r="I11" s="234">
        <v>0</v>
      </c>
      <c r="J11" s="234">
        <v>0</v>
      </c>
      <c r="K11" s="103">
        <f t="shared" si="1"/>
        <v>100</v>
      </c>
      <c r="L11" s="90">
        <f t="shared" si="2"/>
        <v>94.069355980184014</v>
      </c>
      <c r="M11" s="35">
        <f t="shared" si="3"/>
        <v>5.9306440198159924</v>
      </c>
      <c r="N11" s="254"/>
    </row>
    <row r="12" spans="1:14" x14ac:dyDescent="0.2">
      <c r="A12" s="208" t="s">
        <v>104</v>
      </c>
      <c r="B12" s="104">
        <f t="shared" si="0"/>
        <v>63.765999999999984</v>
      </c>
      <c r="C12" s="104">
        <v>56.618999999999986</v>
      </c>
      <c r="D12" s="104">
        <f t="shared" si="4"/>
        <v>7.1470000000000002</v>
      </c>
      <c r="E12" s="104">
        <v>0</v>
      </c>
      <c r="F12" s="104">
        <v>0</v>
      </c>
      <c r="G12" s="104">
        <v>2.6320000000000001</v>
      </c>
      <c r="H12" s="104">
        <v>4.5149999999999997</v>
      </c>
      <c r="I12" s="104">
        <v>0</v>
      </c>
      <c r="J12" s="234">
        <v>0</v>
      </c>
      <c r="K12" s="103">
        <f t="shared" si="1"/>
        <v>100</v>
      </c>
      <c r="L12" s="90">
        <f t="shared" si="2"/>
        <v>88.791832638082994</v>
      </c>
      <c r="M12" s="35">
        <f t="shared" si="3"/>
        <v>11.208167361917013</v>
      </c>
      <c r="N12" s="255"/>
    </row>
    <row r="13" spans="1:14" x14ac:dyDescent="0.2">
      <c r="A13" s="88" t="s">
        <v>2</v>
      </c>
      <c r="B13" s="105">
        <f t="shared" ref="B13:J13" si="5">SUM(B9:B12)</f>
        <v>922.36900000000014</v>
      </c>
      <c r="C13" s="105">
        <f t="shared" si="5"/>
        <v>801.75700000000006</v>
      </c>
      <c r="D13" s="105">
        <f t="shared" si="5"/>
        <v>120.61200000000001</v>
      </c>
      <c r="E13" s="105">
        <f t="shared" si="5"/>
        <v>35.302</v>
      </c>
      <c r="F13" s="105">
        <f t="shared" si="5"/>
        <v>25.065000000000005</v>
      </c>
      <c r="G13" s="105">
        <f t="shared" si="5"/>
        <v>15.79</v>
      </c>
      <c r="H13" s="105">
        <f t="shared" si="5"/>
        <v>43.560999999999979</v>
      </c>
      <c r="I13" s="105">
        <f t="shared" si="5"/>
        <v>0.89400000000000013</v>
      </c>
      <c r="J13" s="105">
        <f t="shared" si="5"/>
        <v>0.191</v>
      </c>
      <c r="K13" s="67">
        <f t="shared" si="1"/>
        <v>100</v>
      </c>
      <c r="L13" s="89">
        <f t="shared" si="2"/>
        <v>86.923671545769636</v>
      </c>
      <c r="M13" s="72">
        <f t="shared" si="3"/>
        <v>13.076328454230357</v>
      </c>
      <c r="N13" s="255"/>
    </row>
    <row r="14" spans="1:14" ht="14.25" x14ac:dyDescent="0.2">
      <c r="A14" s="34"/>
      <c r="B14" s="40"/>
      <c r="C14" s="33"/>
      <c r="D14" s="40"/>
      <c r="E14" s="16"/>
      <c r="F14" s="16"/>
      <c r="G14" s="16"/>
      <c r="H14" s="16"/>
      <c r="I14" s="16"/>
      <c r="J14" s="73"/>
      <c r="K14" s="73"/>
      <c r="L14" s="36"/>
      <c r="M14" s="36"/>
    </row>
    <row r="15" spans="1:14" x14ac:dyDescent="0.2">
      <c r="A15" s="37" t="s">
        <v>98</v>
      </c>
      <c r="B15" s="15"/>
      <c r="C15" s="15"/>
      <c r="D15" s="15"/>
      <c r="E15" s="15"/>
      <c r="F15" s="15"/>
      <c r="G15" s="15"/>
      <c r="H15" s="15"/>
      <c r="I15" s="7"/>
      <c r="J15" s="7"/>
      <c r="K15" s="7"/>
      <c r="L15" s="4"/>
      <c r="M15" s="4"/>
    </row>
    <row r="16" spans="1:14" ht="12.75" customHeight="1" x14ac:dyDescent="0.25">
      <c r="A16" s="257" t="s">
        <v>118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  <row r="17" spans="1:14" ht="12.75" customHeight="1" x14ac:dyDescent="0.2">
      <c r="A17" s="257" t="s">
        <v>121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</row>
    <row r="18" spans="1:14" ht="12.75" customHeight="1" x14ac:dyDescent="0.2">
      <c r="A18" s="258" t="s">
        <v>123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</row>
    <row r="19" spans="1:14" ht="14.25" x14ac:dyDescent="0.2">
      <c r="A19" s="41"/>
      <c r="B19" s="40"/>
      <c r="C19" s="33"/>
      <c r="D19" s="40"/>
      <c r="E19" s="16"/>
      <c r="F19" s="16"/>
      <c r="G19" s="74"/>
      <c r="H19" s="16"/>
      <c r="I19" s="74"/>
      <c r="J19" s="73"/>
      <c r="K19" s="73"/>
      <c r="L19" s="36"/>
      <c r="M19" s="36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B28"/>
      <c r="C28"/>
      <c r="D28"/>
      <c r="E28"/>
      <c r="F28"/>
      <c r="G28"/>
      <c r="H28"/>
      <c r="I28"/>
      <c r="J28"/>
    </row>
  </sheetData>
  <mergeCells count="4">
    <mergeCell ref="D5:J5"/>
    <mergeCell ref="K5:M5"/>
    <mergeCell ref="F6:G6"/>
    <mergeCell ref="I6:J6"/>
  </mergeCells>
  <phoneticPr fontId="0" type="noConversion"/>
  <pageMargins left="0.55118110236220474" right="0.15748031496062992" top="0.98425196850393704" bottom="0.98425196850393704" header="0.51181102362204722" footer="0.51181102362204722"/>
  <pageSetup paperSize="9" scale="93" orientation="landscape" r:id="rId1"/>
  <headerFooter alignWithMargins="0"/>
  <colBreaks count="1" manualBreakCount="1">
    <brk id="12" max="1048575" man="1"/>
  </colBreaks>
  <ignoredErrors>
    <ignoredError sqref="D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  <pageSetUpPr fitToPage="1"/>
  </sheetPr>
  <dimension ref="A1:U25"/>
  <sheetViews>
    <sheetView showGridLines="0" zoomScaleNormal="100" workbookViewId="0">
      <selection activeCell="C16" sqref="C16:C17"/>
    </sheetView>
  </sheetViews>
  <sheetFormatPr baseColWidth="10" defaultColWidth="9.140625" defaultRowHeight="12.75" x14ac:dyDescent="0.2"/>
  <cols>
    <col min="1" max="1" width="26.7109375" style="10" customWidth="1"/>
    <col min="2" max="2" width="7" style="10" customWidth="1"/>
    <col min="3" max="3" width="6.7109375" style="10" customWidth="1"/>
    <col min="4" max="4" width="3.7109375" style="10" customWidth="1"/>
    <col min="5" max="6" width="6.7109375" style="10" customWidth="1"/>
    <col min="7" max="7" width="4" style="10" customWidth="1"/>
    <col min="8" max="9" width="6.7109375" style="10" customWidth="1"/>
    <col min="10" max="10" width="3.7109375" style="10" customWidth="1"/>
    <col min="11" max="12" width="9.140625" style="10"/>
    <col min="13" max="13" width="7.140625" style="10" customWidth="1"/>
    <col min="14" max="16384" width="9.140625" style="10"/>
  </cols>
  <sheetData>
    <row r="1" spans="1:21" x14ac:dyDescent="0.2">
      <c r="A1" s="48" t="s">
        <v>137</v>
      </c>
    </row>
    <row r="2" spans="1:21" ht="18" x14ac:dyDescent="0.25">
      <c r="A2" s="47" t="s">
        <v>62</v>
      </c>
    </row>
    <row r="3" spans="1:21" ht="15.75" x14ac:dyDescent="0.25">
      <c r="A3" s="117" t="s">
        <v>147</v>
      </c>
    </row>
    <row r="4" spans="1:21" ht="15.75" x14ac:dyDescent="0.25">
      <c r="A4" s="80" t="s">
        <v>97</v>
      </c>
    </row>
    <row r="5" spans="1:21" x14ac:dyDescent="0.2">
      <c r="M5" s="229"/>
      <c r="N5" s="229"/>
      <c r="O5" s="229"/>
      <c r="P5" s="229"/>
    </row>
    <row r="6" spans="1:21" ht="39.75" customHeight="1" x14ac:dyDescent="0.2">
      <c r="A6" s="124"/>
      <c r="B6" s="330" t="s">
        <v>131</v>
      </c>
      <c r="C6" s="331"/>
      <c r="D6" s="331"/>
      <c r="E6" s="330" t="s">
        <v>124</v>
      </c>
      <c r="F6" s="331"/>
      <c r="G6" s="331"/>
      <c r="H6" s="331" t="s">
        <v>66</v>
      </c>
      <c r="I6" s="331"/>
      <c r="J6" s="332"/>
      <c r="M6" s="229"/>
      <c r="N6" s="229"/>
      <c r="O6" s="229"/>
      <c r="P6" s="229"/>
      <c r="Q6" s="229"/>
      <c r="R6" s="229"/>
      <c r="S6" s="229"/>
      <c r="T6" s="229"/>
    </row>
    <row r="7" spans="1:21" s="19" customFormat="1" ht="14.25" x14ac:dyDescent="0.2">
      <c r="A7" s="136"/>
      <c r="B7" s="138" t="s">
        <v>2</v>
      </c>
      <c r="C7" s="333" t="s">
        <v>11</v>
      </c>
      <c r="D7" s="334"/>
      <c r="E7" s="138" t="s">
        <v>2</v>
      </c>
      <c r="F7" s="333" t="s">
        <v>11</v>
      </c>
      <c r="G7" s="334"/>
      <c r="H7" s="138" t="s">
        <v>2</v>
      </c>
      <c r="I7" s="333" t="s">
        <v>11</v>
      </c>
      <c r="J7" s="334"/>
      <c r="M7" s="266"/>
      <c r="N7"/>
      <c r="O7"/>
      <c r="P7"/>
      <c r="Q7"/>
      <c r="R7"/>
      <c r="S7"/>
      <c r="T7"/>
      <c r="U7"/>
    </row>
    <row r="8" spans="1:21" ht="12.75" customHeight="1" x14ac:dyDescent="0.2">
      <c r="A8" s="137" t="s">
        <v>10</v>
      </c>
      <c r="B8" s="139"/>
      <c r="C8" s="140" t="s">
        <v>12</v>
      </c>
      <c r="D8" s="141" t="s">
        <v>67</v>
      </c>
      <c r="E8" s="139"/>
      <c r="F8" s="140" t="s">
        <v>12</v>
      </c>
      <c r="G8" s="141" t="s">
        <v>67</v>
      </c>
      <c r="H8" s="139"/>
      <c r="I8" s="140" t="s">
        <v>12</v>
      </c>
      <c r="J8" s="141" t="s">
        <v>67</v>
      </c>
      <c r="M8" s="266"/>
      <c r="N8"/>
      <c r="O8"/>
      <c r="P8"/>
      <c r="Q8"/>
      <c r="R8"/>
      <c r="S8"/>
      <c r="T8"/>
      <c r="U8"/>
    </row>
    <row r="9" spans="1:21" s="8" customFormat="1" ht="12.75" customHeight="1" x14ac:dyDescent="0.2">
      <c r="A9" s="125" t="s">
        <v>49</v>
      </c>
      <c r="B9" s="129">
        <v>1749</v>
      </c>
      <c r="C9" s="129">
        <v>696</v>
      </c>
      <c r="D9" s="130">
        <f>(C9/B9)*100</f>
        <v>39.794168096054889</v>
      </c>
      <c r="E9" s="129">
        <v>522</v>
      </c>
      <c r="F9" s="292">
        <v>210</v>
      </c>
      <c r="G9" s="130">
        <f>(F9/E9)*100</f>
        <v>40.229885057471265</v>
      </c>
      <c r="H9" s="129">
        <f>B9+E9</f>
        <v>2271</v>
      </c>
      <c r="I9" s="129">
        <f>C9+F9</f>
        <v>906</v>
      </c>
      <c r="J9" s="142">
        <f>(I9/H9)*100</f>
        <v>39.894319682959051</v>
      </c>
      <c r="M9" s="229"/>
      <c r="N9"/>
      <c r="O9"/>
      <c r="P9"/>
      <c r="Q9"/>
      <c r="R9"/>
      <c r="S9"/>
      <c r="T9"/>
      <c r="U9"/>
    </row>
    <row r="10" spans="1:21" s="7" customFormat="1" x14ac:dyDescent="0.2">
      <c r="A10" s="125" t="s">
        <v>50</v>
      </c>
      <c r="B10" s="293">
        <v>392</v>
      </c>
      <c r="C10" s="293">
        <v>215</v>
      </c>
      <c r="D10" s="132">
        <f t="shared" ref="D10:D19" si="0">(C10/B10)*100</f>
        <v>54.846938775510203</v>
      </c>
      <c r="E10" s="293">
        <v>167</v>
      </c>
      <c r="F10" s="293">
        <v>99</v>
      </c>
      <c r="G10" s="132">
        <f t="shared" ref="G10:G19" si="1">(F10/E10)*100</f>
        <v>59.281437125748504</v>
      </c>
      <c r="H10" s="131">
        <f t="shared" ref="H10:H11" si="2">B10+E10</f>
        <v>559</v>
      </c>
      <c r="I10" s="131">
        <f t="shared" ref="I10:I11" si="3">C10+F10</f>
        <v>314</v>
      </c>
      <c r="J10" s="143">
        <f t="shared" ref="J10:J19" si="4">(I10/H10)*100</f>
        <v>56.171735241502688</v>
      </c>
      <c r="M10" s="229"/>
      <c r="N10"/>
      <c r="O10"/>
      <c r="P10"/>
      <c r="Q10"/>
      <c r="R10"/>
      <c r="S10"/>
      <c r="T10"/>
      <c r="U10"/>
    </row>
    <row r="11" spans="1:21" x14ac:dyDescent="0.2">
      <c r="A11" s="125" t="s">
        <v>68</v>
      </c>
      <c r="B11" s="293">
        <v>150</v>
      </c>
      <c r="C11" s="293">
        <v>103</v>
      </c>
      <c r="D11" s="132">
        <f t="shared" si="0"/>
        <v>68.666666666666671</v>
      </c>
      <c r="E11" s="294">
        <v>150</v>
      </c>
      <c r="F11" s="293">
        <v>90</v>
      </c>
      <c r="G11" s="132">
        <f t="shared" si="1"/>
        <v>60</v>
      </c>
      <c r="H11" s="131">
        <f t="shared" si="2"/>
        <v>300</v>
      </c>
      <c r="I11" s="131">
        <f t="shared" si="3"/>
        <v>193</v>
      </c>
      <c r="J11" s="143">
        <f t="shared" si="4"/>
        <v>64.333333333333329</v>
      </c>
      <c r="M11" s="229"/>
      <c r="N11"/>
      <c r="O11"/>
      <c r="P11"/>
      <c r="Q11"/>
      <c r="R11"/>
      <c r="S11"/>
      <c r="T11"/>
      <c r="U11"/>
    </row>
    <row r="12" spans="1:21" x14ac:dyDescent="0.2">
      <c r="A12" s="126" t="s">
        <v>100</v>
      </c>
      <c r="B12" s="223">
        <f>B9+B10+B11</f>
        <v>2291</v>
      </c>
      <c r="C12" s="223">
        <f>C9+C10+C11</f>
        <v>1014</v>
      </c>
      <c r="D12" s="134">
        <f t="shared" si="0"/>
        <v>44.26014840680925</v>
      </c>
      <c r="E12" s="223">
        <f>E9+E10+E11</f>
        <v>839</v>
      </c>
      <c r="F12" s="223">
        <f>F9+F10+F11</f>
        <v>399</v>
      </c>
      <c r="G12" s="134">
        <f t="shared" si="1"/>
        <v>47.556615017878428</v>
      </c>
      <c r="H12" s="223">
        <f>H9+H10+H11</f>
        <v>3130</v>
      </c>
      <c r="I12" s="223">
        <f>I9+I10+I11</f>
        <v>1413</v>
      </c>
      <c r="J12" s="144">
        <f t="shared" si="4"/>
        <v>45.143769968051117</v>
      </c>
      <c r="M12" s="266"/>
      <c r="N12"/>
      <c r="O12"/>
      <c r="P12"/>
      <c r="Q12"/>
      <c r="R12"/>
      <c r="S12"/>
      <c r="T12"/>
      <c r="U12"/>
    </row>
    <row r="13" spans="1:21" s="7" customFormat="1" x14ac:dyDescent="0.2">
      <c r="A13" s="125" t="s">
        <v>13</v>
      </c>
      <c r="B13" s="293">
        <v>306</v>
      </c>
      <c r="C13" s="293">
        <v>181</v>
      </c>
      <c r="D13" s="132">
        <f t="shared" si="0"/>
        <v>59.150326797385624</v>
      </c>
      <c r="E13" s="293">
        <v>29</v>
      </c>
      <c r="F13" s="293">
        <v>18</v>
      </c>
      <c r="G13" s="132">
        <f t="shared" si="1"/>
        <v>62.068965517241381</v>
      </c>
      <c r="H13" s="131">
        <f t="shared" ref="H13:H14" si="5">B13+E13</f>
        <v>335</v>
      </c>
      <c r="I13" s="131">
        <f t="shared" ref="I13" si="6">C13+F13</f>
        <v>199</v>
      </c>
      <c r="J13" s="143">
        <f t="shared" si="4"/>
        <v>59.402985074626869</v>
      </c>
      <c r="M13" s="229"/>
      <c r="N13"/>
      <c r="O13"/>
      <c r="P13"/>
      <c r="Q13"/>
      <c r="R13"/>
      <c r="S13"/>
      <c r="T13"/>
      <c r="U13"/>
    </row>
    <row r="14" spans="1:21" x14ac:dyDescent="0.2">
      <c r="A14" s="125" t="s">
        <v>27</v>
      </c>
      <c r="B14" s="293">
        <v>520</v>
      </c>
      <c r="C14" s="293">
        <v>276</v>
      </c>
      <c r="D14" s="132">
        <f t="shared" si="0"/>
        <v>53.07692307692308</v>
      </c>
      <c r="E14" s="293">
        <v>146</v>
      </c>
      <c r="F14" s="293">
        <v>86</v>
      </c>
      <c r="G14" s="132">
        <f t="shared" si="1"/>
        <v>58.904109589041099</v>
      </c>
      <c r="H14" s="131">
        <f t="shared" si="5"/>
        <v>666</v>
      </c>
      <c r="I14" s="131">
        <f>C14+F14</f>
        <v>362</v>
      </c>
      <c r="J14" s="143">
        <f t="shared" si="4"/>
        <v>54.354354354354349</v>
      </c>
      <c r="M14" s="229"/>
      <c r="N14"/>
      <c r="O14"/>
      <c r="P14"/>
      <c r="Q14"/>
      <c r="R14"/>
      <c r="S14"/>
      <c r="T14"/>
      <c r="U14"/>
    </row>
    <row r="15" spans="1:21" x14ac:dyDescent="0.2">
      <c r="A15" s="127" t="s">
        <v>6</v>
      </c>
      <c r="B15" s="133">
        <f>B13+B14</f>
        <v>826</v>
      </c>
      <c r="C15" s="133">
        <f>C13+C14</f>
        <v>457</v>
      </c>
      <c r="D15" s="134">
        <f t="shared" si="0"/>
        <v>55.326876513317188</v>
      </c>
      <c r="E15" s="133">
        <f>E13+E14</f>
        <v>175</v>
      </c>
      <c r="F15" s="133">
        <f>F13+F14</f>
        <v>104</v>
      </c>
      <c r="G15" s="134">
        <f t="shared" si="1"/>
        <v>59.428571428571431</v>
      </c>
      <c r="H15" s="133">
        <f>H13+H14</f>
        <v>1001</v>
      </c>
      <c r="I15" s="133">
        <f>I13+I14</f>
        <v>561</v>
      </c>
      <c r="J15" s="144">
        <f t="shared" si="4"/>
        <v>56.043956043956044</v>
      </c>
      <c r="M15" s="229"/>
      <c r="N15"/>
      <c r="O15"/>
      <c r="P15"/>
      <c r="Q15"/>
      <c r="R15"/>
      <c r="S15"/>
      <c r="T15"/>
      <c r="U15"/>
    </row>
    <row r="16" spans="1:21" s="7" customFormat="1" x14ac:dyDescent="0.2">
      <c r="A16" s="128" t="s">
        <v>7</v>
      </c>
      <c r="B16" s="293">
        <v>529</v>
      </c>
      <c r="C16" s="293">
        <v>375</v>
      </c>
      <c r="D16" s="132">
        <f t="shared" si="0"/>
        <v>70.888468809073728</v>
      </c>
      <c r="E16" s="293">
        <v>136</v>
      </c>
      <c r="F16" s="293">
        <v>100</v>
      </c>
      <c r="G16" s="132">
        <f t="shared" si="1"/>
        <v>73.529411764705884</v>
      </c>
      <c r="H16" s="131">
        <f>B16+E16</f>
        <v>665</v>
      </c>
      <c r="I16" s="131">
        <f>C16+F16</f>
        <v>475</v>
      </c>
      <c r="J16" s="143">
        <f t="shared" si="4"/>
        <v>71.428571428571431</v>
      </c>
      <c r="M16" s="229"/>
      <c r="N16"/>
      <c r="O16"/>
      <c r="P16"/>
      <c r="Q16"/>
      <c r="R16"/>
      <c r="S16"/>
      <c r="T16"/>
      <c r="U16"/>
    </row>
    <row r="17" spans="1:21" s="7" customFormat="1" x14ac:dyDescent="0.2">
      <c r="A17" s="128" t="s">
        <v>8</v>
      </c>
      <c r="B17" s="293">
        <v>33</v>
      </c>
      <c r="C17" s="224">
        <v>24</v>
      </c>
      <c r="D17" s="132">
        <f t="shared" si="0"/>
        <v>72.727272727272734</v>
      </c>
      <c r="E17" s="224">
        <v>6</v>
      </c>
      <c r="F17" s="224">
        <v>4</v>
      </c>
      <c r="G17" s="224">
        <f t="shared" si="1"/>
        <v>66.666666666666657</v>
      </c>
      <c r="H17" s="131">
        <f>B17+E17</f>
        <v>39</v>
      </c>
      <c r="I17" s="131">
        <f>C17+F17</f>
        <v>28</v>
      </c>
      <c r="J17" s="143">
        <f t="shared" si="4"/>
        <v>71.794871794871796</v>
      </c>
      <c r="M17" s="229"/>
      <c r="N17"/>
      <c r="O17"/>
      <c r="P17"/>
      <c r="Q17"/>
      <c r="R17"/>
      <c r="S17"/>
      <c r="T17"/>
      <c r="U17"/>
    </row>
    <row r="18" spans="1:21" s="7" customFormat="1" x14ac:dyDescent="0.2">
      <c r="A18" s="127" t="s">
        <v>9</v>
      </c>
      <c r="B18" s="133">
        <f>B16+B17</f>
        <v>562</v>
      </c>
      <c r="C18" s="133">
        <f>C16+C17</f>
        <v>399</v>
      </c>
      <c r="D18" s="134">
        <f t="shared" si="0"/>
        <v>70.996441281138786</v>
      </c>
      <c r="E18" s="133">
        <f>E16+E17</f>
        <v>142</v>
      </c>
      <c r="F18" s="133">
        <f>F16+F17</f>
        <v>104</v>
      </c>
      <c r="G18" s="134">
        <f t="shared" si="1"/>
        <v>73.239436619718319</v>
      </c>
      <c r="H18" s="133">
        <f>H16+H17</f>
        <v>704</v>
      </c>
      <c r="I18" s="133">
        <f>I16+I17</f>
        <v>503</v>
      </c>
      <c r="J18" s="144">
        <f t="shared" si="4"/>
        <v>71.44886363636364</v>
      </c>
      <c r="M18" s="229"/>
      <c r="N18"/>
      <c r="O18"/>
      <c r="P18"/>
      <c r="Q18"/>
      <c r="R18"/>
      <c r="S18"/>
      <c r="T18"/>
      <c r="U18"/>
    </row>
    <row r="19" spans="1:21" x14ac:dyDescent="0.2">
      <c r="A19" s="145" t="s">
        <v>2</v>
      </c>
      <c r="B19" s="133">
        <f>B18+B15+B12</f>
        <v>3679</v>
      </c>
      <c r="C19" s="133">
        <f>C18+C15+C12</f>
        <v>1870</v>
      </c>
      <c r="D19" s="134">
        <f t="shared" si="0"/>
        <v>50.829029627616194</v>
      </c>
      <c r="E19" s="133">
        <f>E18+E15+E12</f>
        <v>1156</v>
      </c>
      <c r="F19" s="133">
        <f>F18+F15+F12</f>
        <v>607</v>
      </c>
      <c r="G19" s="134">
        <f t="shared" si="1"/>
        <v>52.508650519031143</v>
      </c>
      <c r="H19" s="133">
        <f>H18+H15+H12</f>
        <v>4835</v>
      </c>
      <c r="I19" s="133">
        <f>I18+I15+I12</f>
        <v>2477</v>
      </c>
      <c r="J19" s="144">
        <f t="shared" si="4"/>
        <v>51.230610134436404</v>
      </c>
      <c r="M19" s="229"/>
      <c r="N19"/>
      <c r="O19"/>
      <c r="P19"/>
      <c r="Q19"/>
      <c r="R19"/>
      <c r="S19"/>
      <c r="T19"/>
      <c r="U19"/>
    </row>
    <row r="20" spans="1:21" ht="12.75" customHeight="1" x14ac:dyDescent="0.2">
      <c r="A20" s="97"/>
      <c r="B20" s="265"/>
      <c r="C20" s="96"/>
      <c r="D20" s="96"/>
      <c r="E20" s="99"/>
      <c r="F20" s="99"/>
      <c r="G20" s="96"/>
      <c r="H20" s="96"/>
      <c r="M20" s="229"/>
      <c r="N20"/>
      <c r="O20"/>
      <c r="P20"/>
      <c r="Q20"/>
      <c r="R20"/>
      <c r="S20"/>
      <c r="T20"/>
      <c r="U20"/>
    </row>
    <row r="21" spans="1:21" ht="12.75" customHeight="1" x14ac:dyDescent="0.2">
      <c r="A21" s="13" t="s">
        <v>99</v>
      </c>
      <c r="B21" s="92"/>
      <c r="C21" s="92"/>
      <c r="D21" s="92"/>
      <c r="E21" s="92"/>
      <c r="F21" s="92"/>
      <c r="G21" s="92"/>
      <c r="H21" s="92"/>
      <c r="M21" s="229"/>
      <c r="N21"/>
      <c r="O21"/>
      <c r="P21"/>
      <c r="Q21"/>
      <c r="R21"/>
      <c r="S21"/>
      <c r="T21"/>
      <c r="U21"/>
    </row>
    <row r="22" spans="1:21" x14ac:dyDescent="0.2">
      <c r="M22" s="229"/>
      <c r="N22" s="229"/>
      <c r="O22" s="229"/>
      <c r="P22" s="229"/>
      <c r="Q22" s="229"/>
      <c r="R22" s="229"/>
      <c r="S22" s="229"/>
      <c r="T22" s="229"/>
    </row>
    <row r="23" spans="1:21" x14ac:dyDescent="0.2">
      <c r="M23" s="229"/>
      <c r="N23" s="229"/>
      <c r="O23" s="229"/>
      <c r="P23" s="229"/>
      <c r="Q23" s="229"/>
      <c r="R23" s="229"/>
      <c r="S23" s="229"/>
      <c r="T23" s="229"/>
    </row>
    <row r="24" spans="1:21" customFormat="1" x14ac:dyDescent="0.2">
      <c r="M24" s="229"/>
      <c r="N24" s="229"/>
      <c r="O24" s="229"/>
      <c r="P24" s="229"/>
      <c r="Q24" s="229"/>
      <c r="R24" s="229"/>
      <c r="S24" s="229"/>
      <c r="T24" s="229"/>
    </row>
    <row r="25" spans="1:21" x14ac:dyDescent="0.2">
      <c r="M25" s="229"/>
      <c r="N25" s="229"/>
      <c r="O25" s="229"/>
      <c r="P25" s="229"/>
    </row>
  </sheetData>
  <mergeCells count="6">
    <mergeCell ref="B6:D6"/>
    <mergeCell ref="E6:G6"/>
    <mergeCell ref="H6:J6"/>
    <mergeCell ref="C7:D7"/>
    <mergeCell ref="F7:G7"/>
    <mergeCell ref="I7:J7"/>
  </mergeCells>
  <phoneticPr fontId="0" type="noConversion"/>
  <pageMargins left="0.78740157480314965" right="0.28000000000000003" top="0.98425196850393704" bottom="0.98425196850393704" header="0.51181102362204722" footer="0.51181102362204722"/>
  <pageSetup paperSize="9" orientation="landscape" r:id="rId1"/>
  <headerFooter alignWithMargins="0"/>
  <ignoredErrors>
    <ignoredError sqref="D13 F20:I20 B18:H18 D16 G16 D17 G17 B19:G19 B12:H12 B15:H15 D14 G13:I13 G14 I12 I14:I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16</vt:i4>
      </vt:variant>
    </vt:vector>
  </HeadingPairs>
  <TitlesOfParts>
    <vt:vector size="32" baseType="lpstr">
      <vt:lpstr>Innhold</vt:lpstr>
      <vt:lpstr>A.12.1</vt:lpstr>
      <vt:lpstr>A.12.2</vt:lpstr>
      <vt:lpstr>A.12.3</vt:lpstr>
      <vt:lpstr>A.12.4</vt:lpstr>
      <vt:lpstr>A.12.5</vt:lpstr>
      <vt:lpstr>A.12.6</vt:lpstr>
      <vt:lpstr>A.12.7</vt:lpstr>
      <vt:lpstr>A.12.8</vt:lpstr>
      <vt:lpstr>A.12.9</vt:lpstr>
      <vt:lpstr>A.12.10</vt:lpstr>
      <vt:lpstr>A.12.11</vt:lpstr>
      <vt:lpstr>A.12.12</vt:lpstr>
      <vt:lpstr>A.12.13</vt:lpstr>
      <vt:lpstr>A.12.14</vt:lpstr>
      <vt:lpstr>A.12.15</vt:lpstr>
      <vt:lpstr>A.12.1!Utskriftsområde</vt:lpstr>
      <vt:lpstr>A.12.10!Utskriftsområde</vt:lpstr>
      <vt:lpstr>A.12.11!Utskriftsområde</vt:lpstr>
      <vt:lpstr>A.12.12!Utskriftsområde</vt:lpstr>
      <vt:lpstr>A.12.13!Utskriftsområde</vt:lpstr>
      <vt:lpstr>A.12.14!Utskriftsområde</vt:lpstr>
      <vt:lpstr>A.12.15!Utskriftsområde</vt:lpstr>
      <vt:lpstr>A.12.2!Utskriftsområde</vt:lpstr>
      <vt:lpstr>A.12.3!Utskriftsområde</vt:lpstr>
      <vt:lpstr>A.12.4!Utskriftsområde</vt:lpstr>
      <vt:lpstr>A.12.5!Utskriftsområde</vt:lpstr>
      <vt:lpstr>A.12.6!Utskriftsområde</vt:lpstr>
      <vt:lpstr>A.12.7!Utskriftsområde</vt:lpstr>
      <vt:lpstr>A.12.8!Utskriftsområde</vt:lpstr>
      <vt:lpstr>A.12.9!Utskriftsområde</vt:lpstr>
      <vt:lpstr>Innhold!Utskriftsområde</vt:lpstr>
    </vt:vector>
  </TitlesOfParts>
  <Company>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Widar Holmedal</dc:creator>
  <cp:lastModifiedBy>Bjørn Magne Olsen</cp:lastModifiedBy>
  <cp:lastPrinted>2017-01-10T12:10:12Z</cp:lastPrinted>
  <dcterms:created xsi:type="dcterms:W3CDTF">2000-06-27T11:17:16Z</dcterms:created>
  <dcterms:modified xsi:type="dcterms:W3CDTF">2019-02-22T14:18:01Z</dcterms:modified>
</cp:coreProperties>
</file>